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420" windowWidth="17715" windowHeight="12885" activeTab="0"/>
  </bookViews>
  <sheets>
    <sheet name="수출3" sheetId="1" r:id="rId1"/>
  </sheets>
  <definedNames/>
  <calcPr fullCalcOnLoad="1"/>
</workbook>
</file>

<file path=xl/sharedStrings.xml><?xml version="1.0" encoding="utf-8"?>
<sst xmlns="http://schemas.openxmlformats.org/spreadsheetml/2006/main" count="136" uniqueCount="61">
  <si>
    <t>사별·월별·국별·품종별 수출실적(출하기준)</t>
  </si>
  <si>
    <t>(단위 : 톤)</t>
  </si>
  <si>
    <t>월  별</t>
  </si>
  <si>
    <t>사</t>
  </si>
  <si>
    <t>소  계</t>
  </si>
  <si>
    <t>합  계</t>
  </si>
  <si>
    <t>별</t>
  </si>
  <si>
    <t>지역</t>
  </si>
  <si>
    <t>국   별</t>
  </si>
  <si>
    <t>품종별</t>
  </si>
  <si>
    <t>마이크로네시아</t>
  </si>
  <si>
    <t>포  장</t>
  </si>
  <si>
    <t>합         계</t>
  </si>
  <si>
    <t>크링카</t>
  </si>
  <si>
    <t>벌  크</t>
  </si>
  <si>
    <t>계</t>
  </si>
  <si>
    <t>합        계</t>
  </si>
  <si>
    <t>합       계</t>
  </si>
  <si>
    <t>합           계</t>
  </si>
  <si>
    <t>동    양</t>
  </si>
  <si>
    <t>아시아</t>
  </si>
  <si>
    <t>일     본</t>
  </si>
  <si>
    <t>벌  크</t>
  </si>
  <si>
    <t xml:space="preserve"> 중     국 </t>
  </si>
  <si>
    <t>소     계</t>
  </si>
  <si>
    <t>기타</t>
  </si>
  <si>
    <t>미     국</t>
  </si>
  <si>
    <t>아이보리코스트</t>
  </si>
  <si>
    <t>크링카</t>
  </si>
  <si>
    <t>쌍    용</t>
  </si>
  <si>
    <t>아 시 아</t>
  </si>
  <si>
    <t>대     만</t>
  </si>
  <si>
    <t>필  리  핀</t>
  </si>
  <si>
    <t>싱  가  폴</t>
  </si>
  <si>
    <t>아 프 리 카</t>
  </si>
  <si>
    <t>앙  골  라</t>
  </si>
  <si>
    <t>토     고</t>
  </si>
  <si>
    <t>베     냉</t>
  </si>
  <si>
    <t>가     나</t>
  </si>
  <si>
    <t>라이베리아</t>
  </si>
  <si>
    <t>시에라리온</t>
  </si>
  <si>
    <t>나이지리아</t>
  </si>
  <si>
    <t>기타</t>
  </si>
  <si>
    <t>계</t>
  </si>
  <si>
    <t>한   일</t>
  </si>
  <si>
    <t>기 타</t>
  </si>
  <si>
    <t>팔  라  우</t>
  </si>
  <si>
    <t>포  장</t>
  </si>
  <si>
    <t>싸  이  판</t>
  </si>
  <si>
    <t>괌</t>
  </si>
  <si>
    <t>포  장</t>
  </si>
  <si>
    <t>폰  페  이</t>
  </si>
  <si>
    <t>합        계</t>
  </si>
  <si>
    <t>성   신</t>
  </si>
  <si>
    <t>칠     레</t>
  </si>
  <si>
    <t>한    라</t>
  </si>
  <si>
    <t>베  트  남</t>
  </si>
  <si>
    <t>소     계</t>
  </si>
  <si>
    <t>기   타</t>
  </si>
  <si>
    <t>브  라  질</t>
  </si>
  <si>
    <t>마이크로네시아</t>
  </si>
</sst>
</file>

<file path=xl/styles.xml><?xml version="1.0" encoding="utf-8"?>
<styleSheet xmlns="http://schemas.openxmlformats.org/spreadsheetml/2006/main">
  <numFmts count="2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&quot;없&quot;&quot;음&quot;"/>
    <numFmt numFmtId="185" formatCode="#,##0;[Red]&quot;-&quot;#,##0"/>
    <numFmt numFmtId="186" formatCode="yyyy&quot;년&quot;\ m&quot;월&quot;\ d&quot;일&quot;"/>
    <numFmt numFmtId="187" formatCode="###0"/>
  </numFmts>
  <fonts count="17">
    <font>
      <sz val="11"/>
      <name val="돋움"/>
      <family val="3"/>
    </font>
    <font>
      <sz val="12"/>
      <name val="바탕체"/>
      <family val="1"/>
    </font>
    <font>
      <sz val="12"/>
      <name val="굴림체"/>
      <family val="0"/>
    </font>
    <font>
      <sz val="8"/>
      <name val="돋움"/>
      <family val="3"/>
    </font>
    <font>
      <b/>
      <sz val="16"/>
      <name val="굴림"/>
      <family val="3"/>
    </font>
    <font>
      <b/>
      <sz val="11"/>
      <name val="굴림"/>
      <family val="3"/>
    </font>
    <font>
      <sz val="12"/>
      <name val="Arial"/>
      <family val="2"/>
    </font>
    <font>
      <sz val="11"/>
      <name val="굴림"/>
      <family val="3"/>
    </font>
    <font>
      <sz val="10"/>
      <name val="굴림"/>
      <family val="3"/>
    </font>
    <font>
      <sz val="10"/>
      <name val="굴림체"/>
      <family val="3"/>
    </font>
    <font>
      <sz val="8"/>
      <name val="바탕체"/>
      <family val="1"/>
    </font>
    <font>
      <b/>
      <sz val="10"/>
      <name val="굴림"/>
      <family val="3"/>
    </font>
    <font>
      <sz val="6"/>
      <name val="굴림체"/>
      <family val="3"/>
    </font>
    <font>
      <b/>
      <sz val="10"/>
      <name val="굴림체"/>
      <family val="3"/>
    </font>
    <font>
      <sz val="9"/>
      <name val="굴림체"/>
      <family val="3"/>
    </font>
    <font>
      <sz val="8"/>
      <name val="굴림체"/>
      <family val="3"/>
    </font>
    <font>
      <sz val="7"/>
      <name val="굴림체"/>
      <family val="3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</cellStyleXfs>
  <cellXfs count="120">
    <xf numFmtId="0" fontId="0" fillId="0" borderId="0" xfId="0" applyAlignment="1">
      <alignment/>
    </xf>
    <xf numFmtId="3" fontId="4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21" applyFont="1">
      <alignment/>
      <protection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3" fontId="8" fillId="0" borderId="1" xfId="0" applyNumberFormat="1" applyFont="1" applyBorder="1" applyAlignment="1">
      <alignment vertical="center"/>
    </xf>
    <xf numFmtId="3" fontId="8" fillId="0" borderId="2" xfId="0" applyNumberFormat="1" applyFont="1" applyBorder="1" applyAlignment="1">
      <alignment vertical="center"/>
    </xf>
    <xf numFmtId="3" fontId="8" fillId="0" borderId="3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vertical="center"/>
    </xf>
    <xf numFmtId="3" fontId="8" fillId="0" borderId="7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8" fillId="0" borderId="7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vertical="center"/>
    </xf>
    <xf numFmtId="3" fontId="7" fillId="0" borderId="8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3" fontId="9" fillId="0" borderId="13" xfId="0" applyNumberFormat="1" applyFont="1" applyBorder="1" applyAlignment="1">
      <alignment horizontal="center" vertical="center"/>
    </xf>
    <xf numFmtId="3" fontId="9" fillId="0" borderId="8" xfId="0" applyNumberFormat="1" applyFont="1" applyBorder="1" applyAlignment="1">
      <alignment horizontal="center" vertical="center"/>
    </xf>
    <xf numFmtId="3" fontId="8" fillId="0" borderId="8" xfId="0" applyNumberFormat="1" applyFont="1" applyBorder="1" applyAlignment="1">
      <alignment vertical="center"/>
    </xf>
    <xf numFmtId="3" fontId="11" fillId="0" borderId="8" xfId="0" applyNumberFormat="1" applyFont="1" applyBorder="1" applyAlignment="1">
      <alignment vertical="center"/>
    </xf>
    <xf numFmtId="3" fontId="11" fillId="0" borderId="9" xfId="0" applyNumberFormat="1" applyFont="1" applyBorder="1" applyAlignment="1">
      <alignment vertic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11" fillId="0" borderId="15" xfId="0" applyNumberFormat="1" applyFont="1" applyBorder="1" applyAlignment="1">
      <alignment vertical="center"/>
    </xf>
    <xf numFmtId="3" fontId="11" fillId="0" borderId="17" xfId="0" applyNumberFormat="1" applyFont="1" applyBorder="1" applyAlignment="1">
      <alignment vertical="center"/>
    </xf>
    <xf numFmtId="3" fontId="9" fillId="0" borderId="18" xfId="0" applyNumberFormat="1" applyFont="1" applyBorder="1" applyAlignment="1">
      <alignment horizontal="center" vertical="center"/>
    </xf>
    <xf numFmtId="3" fontId="8" fillId="0" borderId="19" xfId="0" applyNumberFormat="1" applyFont="1" applyBorder="1" applyAlignment="1">
      <alignment vertical="center"/>
    </xf>
    <xf numFmtId="3" fontId="8" fillId="0" borderId="18" xfId="0" applyNumberFormat="1" applyFont="1" applyBorder="1" applyAlignment="1">
      <alignment vertical="center"/>
    </xf>
    <xf numFmtId="3" fontId="11" fillId="0" borderId="18" xfId="0" applyNumberFormat="1" applyFont="1" applyBorder="1" applyAlignment="1">
      <alignment vertical="center"/>
    </xf>
    <xf numFmtId="3" fontId="11" fillId="0" borderId="20" xfId="0" applyNumberFormat="1" applyFont="1" applyBorder="1" applyAlignment="1">
      <alignment vertical="center"/>
    </xf>
    <xf numFmtId="3" fontId="12" fillId="0" borderId="21" xfId="0" applyNumberFormat="1" applyFont="1" applyBorder="1" applyAlignment="1">
      <alignment horizontal="center" vertical="center"/>
    </xf>
    <xf numFmtId="3" fontId="8" fillId="0" borderId="22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3" fontId="11" fillId="0" borderId="13" xfId="0" applyNumberFormat="1" applyFont="1" applyBorder="1" applyAlignment="1">
      <alignment vertical="center"/>
    </xf>
    <xf numFmtId="3" fontId="11" fillId="0" borderId="23" xfId="0" applyNumberFormat="1" applyFont="1" applyBorder="1" applyAlignment="1">
      <alignment vertical="center"/>
    </xf>
    <xf numFmtId="3" fontId="12" fillId="0" borderId="15" xfId="0" applyNumberFormat="1" applyFont="1" applyBorder="1" applyAlignment="1">
      <alignment horizontal="center" vertical="center"/>
    </xf>
    <xf numFmtId="3" fontId="9" fillId="0" borderId="21" xfId="0" applyNumberFormat="1" applyFont="1" applyBorder="1" applyAlignment="1">
      <alignment horizontal="center" vertical="center"/>
    </xf>
    <xf numFmtId="3" fontId="8" fillId="0" borderId="24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3" fontId="11" fillId="0" borderId="21" xfId="0" applyNumberFormat="1" applyFont="1" applyBorder="1" applyAlignment="1">
      <alignment vertical="center"/>
    </xf>
    <xf numFmtId="3" fontId="11" fillId="0" borderId="25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vertical="center"/>
    </xf>
    <xf numFmtId="3" fontId="13" fillId="0" borderId="8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vertical="center"/>
    </xf>
    <xf numFmtId="3" fontId="13" fillId="0" borderId="18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vertical="center"/>
    </xf>
    <xf numFmtId="3" fontId="13" fillId="0" borderId="26" xfId="0" applyNumberFormat="1" applyFont="1" applyBorder="1" applyAlignment="1">
      <alignment horizontal="center" vertical="center"/>
    </xf>
    <xf numFmtId="3" fontId="11" fillId="0" borderId="27" xfId="0" applyNumberFormat="1" applyFont="1" applyBorder="1" applyAlignment="1">
      <alignment vertical="center"/>
    </xf>
    <xf numFmtId="3" fontId="11" fillId="0" borderId="26" xfId="0" applyNumberFormat="1" applyFont="1" applyBorder="1" applyAlignment="1">
      <alignment vertical="center"/>
    </xf>
    <xf numFmtId="3" fontId="11" fillId="0" borderId="28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horizontal="center" vertical="center"/>
    </xf>
    <xf numFmtId="3" fontId="9" fillId="0" borderId="29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/>
    </xf>
    <xf numFmtId="3" fontId="9" fillId="0" borderId="26" xfId="0" applyNumberFormat="1" applyFont="1" applyBorder="1" applyAlignment="1">
      <alignment horizontal="center" vertical="center"/>
    </xf>
    <xf numFmtId="3" fontId="8" fillId="0" borderId="30" xfId="0" applyNumberFormat="1" applyFont="1" applyBorder="1" applyAlignment="1">
      <alignment vertical="center"/>
    </xf>
    <xf numFmtId="3" fontId="11" fillId="0" borderId="30" xfId="0" applyNumberFormat="1" applyFont="1" applyBorder="1" applyAlignment="1">
      <alignment vertical="center"/>
    </xf>
    <xf numFmtId="3" fontId="11" fillId="0" borderId="31" xfId="0" applyNumberFormat="1" applyFont="1" applyBorder="1" applyAlignment="1">
      <alignment vertical="center"/>
    </xf>
    <xf numFmtId="3" fontId="14" fillId="0" borderId="11" xfId="0" applyNumberFormat="1" applyFont="1" applyBorder="1" applyAlignment="1">
      <alignment horizontal="center" vertical="center"/>
    </xf>
    <xf numFmtId="3" fontId="9" fillId="0" borderId="24" xfId="0" applyNumberFormat="1" applyFont="1" applyBorder="1" applyAlignment="1">
      <alignment horizontal="center" vertical="center"/>
    </xf>
    <xf numFmtId="3" fontId="14" fillId="0" borderId="24" xfId="0" applyNumberFormat="1" applyFont="1" applyBorder="1" applyAlignment="1">
      <alignment horizontal="center" vertical="center"/>
    </xf>
    <xf numFmtId="3" fontId="12" fillId="0" borderId="24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8" fillId="0" borderId="32" xfId="0" applyNumberFormat="1" applyFont="1" applyBorder="1" applyAlignment="1">
      <alignment vertical="center"/>
    </xf>
    <xf numFmtId="3" fontId="13" fillId="0" borderId="13" xfId="0" applyNumberFormat="1" applyFont="1" applyBorder="1" applyAlignment="1">
      <alignment horizontal="center" vertical="center"/>
    </xf>
    <xf numFmtId="3" fontId="11" fillId="0" borderId="22" xfId="0" applyNumberFormat="1" applyFont="1" applyBorder="1" applyAlignment="1">
      <alignment vertical="center"/>
    </xf>
    <xf numFmtId="3" fontId="12" fillId="0" borderId="29" xfId="0" applyNumberFormat="1" applyFont="1" applyBorder="1" applyAlignment="1">
      <alignment horizontal="center" vertical="center"/>
    </xf>
    <xf numFmtId="3" fontId="14" fillId="0" borderId="29" xfId="0" applyNumberFormat="1" applyFont="1" applyBorder="1" applyAlignment="1">
      <alignment horizontal="center" vertical="center"/>
    </xf>
    <xf numFmtId="3" fontId="14" fillId="0" borderId="27" xfId="0" applyNumberFormat="1" applyFont="1" applyBorder="1" applyAlignment="1">
      <alignment horizontal="center" vertical="center"/>
    </xf>
    <xf numFmtId="3" fontId="11" fillId="0" borderId="16" xfId="0" applyNumberFormat="1" applyFont="1" applyBorder="1" applyAlignment="1">
      <alignment vertical="center"/>
    </xf>
    <xf numFmtId="3" fontId="15" fillId="0" borderId="15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16" fillId="0" borderId="8" xfId="0" applyNumberFormat="1" applyFont="1" applyBorder="1" applyAlignment="1">
      <alignment horizontal="center" vertical="center"/>
    </xf>
    <xf numFmtId="3" fontId="9" fillId="0" borderId="16" xfId="0" applyNumberFormat="1" applyFont="1" applyBorder="1" applyAlignment="1">
      <alignment horizontal="center" vertical="center"/>
    </xf>
    <xf numFmtId="3" fontId="9" fillId="0" borderId="30" xfId="0" applyNumberFormat="1" applyFont="1" applyBorder="1" applyAlignment="1">
      <alignment horizontal="center" vertical="center"/>
    </xf>
    <xf numFmtId="3" fontId="8" fillId="0" borderId="33" xfId="0" applyNumberFormat="1" applyFont="1" applyBorder="1" applyAlignment="1">
      <alignment vertical="center"/>
    </xf>
    <xf numFmtId="3" fontId="13" fillId="0" borderId="34" xfId="0" applyNumberFormat="1" applyFont="1" applyBorder="1" applyAlignment="1">
      <alignment horizontal="center" vertical="center"/>
    </xf>
    <xf numFmtId="3" fontId="11" fillId="0" borderId="35" xfId="0" applyNumberFormat="1" applyFont="1" applyBorder="1" applyAlignment="1">
      <alignment vertical="center"/>
    </xf>
    <xf numFmtId="3" fontId="11" fillId="0" borderId="34" xfId="0" applyNumberFormat="1" applyFont="1" applyBorder="1" applyAlignment="1">
      <alignment vertical="center"/>
    </xf>
    <xf numFmtId="3" fontId="11" fillId="0" borderId="36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8" xfId="0" applyNumberFormat="1" applyFont="1" applyBorder="1" applyAlignment="1">
      <alignment horizontal="center" vertical="center"/>
    </xf>
    <xf numFmtId="3" fontId="9" fillId="0" borderId="26" xfId="0" applyNumberFormat="1" applyFont="1" applyBorder="1" applyAlignment="1">
      <alignment horizontal="center" vertical="center"/>
    </xf>
    <xf numFmtId="3" fontId="13" fillId="0" borderId="37" xfId="0" applyNumberFormat="1" applyFont="1" applyBorder="1" applyAlignment="1">
      <alignment horizontal="center" vertical="center"/>
    </xf>
    <xf numFmtId="3" fontId="13" fillId="0" borderId="32" xfId="0" applyNumberFormat="1" applyFont="1" applyBorder="1" applyAlignment="1">
      <alignment horizontal="center" vertical="center"/>
    </xf>
    <xf numFmtId="3" fontId="13" fillId="0" borderId="38" xfId="0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3" fontId="9" fillId="0" borderId="39" xfId="0" applyNumberFormat="1" applyFont="1" applyBorder="1" applyAlignment="1">
      <alignment horizontal="center" vertical="center" textRotation="255"/>
    </xf>
    <xf numFmtId="3" fontId="9" fillId="0" borderId="6" xfId="0" applyNumberFormat="1" applyFont="1" applyBorder="1" applyAlignment="1">
      <alignment horizontal="center" vertical="center" textRotation="255"/>
    </xf>
    <xf numFmtId="3" fontId="9" fillId="0" borderId="40" xfId="0" applyNumberFormat="1" applyFont="1" applyBorder="1" applyAlignment="1">
      <alignment horizontal="center" vertical="center" textRotation="255"/>
    </xf>
    <xf numFmtId="3" fontId="9" fillId="0" borderId="10" xfId="0" applyNumberFormat="1" applyFont="1" applyBorder="1" applyAlignment="1">
      <alignment horizontal="center" vertical="center" textRotation="255"/>
    </xf>
    <xf numFmtId="3" fontId="9" fillId="0" borderId="8" xfId="0" applyNumberFormat="1" applyFont="1" applyBorder="1" applyAlignment="1">
      <alignment horizontal="center" vertical="center" textRotation="255"/>
    </xf>
    <xf numFmtId="3" fontId="9" fillId="0" borderId="26" xfId="0" applyNumberFormat="1" applyFont="1" applyBorder="1" applyAlignment="1">
      <alignment horizontal="center" vertical="center" textRotation="255"/>
    </xf>
    <xf numFmtId="3" fontId="13" fillId="0" borderId="41" xfId="0" applyNumberFormat="1" applyFont="1" applyBorder="1" applyAlignment="1">
      <alignment horizontal="center" vertical="center"/>
    </xf>
    <xf numFmtId="3" fontId="13" fillId="0" borderId="42" xfId="0" applyNumberFormat="1" applyFont="1" applyBorder="1" applyAlignment="1">
      <alignment horizontal="center" vertical="center"/>
    </xf>
    <xf numFmtId="3" fontId="13" fillId="0" borderId="43" xfId="0" applyNumberFormat="1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3" fontId="13" fillId="0" borderId="44" xfId="0" applyNumberFormat="1" applyFont="1" applyBorder="1" applyAlignment="1">
      <alignment horizontal="center" vertical="center"/>
    </xf>
    <xf numFmtId="3" fontId="13" fillId="0" borderId="35" xfId="0" applyNumberFormat="1" applyFont="1" applyBorder="1" applyAlignment="1">
      <alignment horizontal="center" vertical="center"/>
    </xf>
    <xf numFmtId="3" fontId="13" fillId="0" borderId="45" xfId="0" applyNumberFormat="1" applyFont="1" applyBorder="1" applyAlignment="1">
      <alignment horizontal="center" vertical="center"/>
    </xf>
    <xf numFmtId="3" fontId="13" fillId="0" borderId="27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Comma" xfId="16"/>
    <cellStyle name="Comma [0]" xfId="17"/>
    <cellStyle name="콤마_수출입01" xfId="18"/>
    <cellStyle name="Currency" xfId="19"/>
    <cellStyle name="Currency [0]" xfId="20"/>
    <cellStyle name="표준_Book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1</xdr:col>
      <xdr:colOff>38100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>
          <a:off x="19050" y="571500"/>
          <a:ext cx="276225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571500"/>
          <a:ext cx="581025" cy="381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9525</xdr:rowOff>
    </xdr:from>
    <xdr:to>
      <xdr:col>2</xdr:col>
      <xdr:colOff>0</xdr:colOff>
      <xdr:row>4</xdr:row>
      <xdr:rowOff>171450</xdr:rowOff>
    </xdr:to>
    <xdr:sp>
      <xdr:nvSpPr>
        <xdr:cNvPr id="3" name="Line 3"/>
        <xdr:cNvSpPr>
          <a:spLocks/>
        </xdr:cNvSpPr>
      </xdr:nvSpPr>
      <xdr:spPr>
        <a:xfrm>
          <a:off x="600075" y="96202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3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19050" y="571500"/>
          <a:ext cx="1333500" cy="381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9525</xdr:rowOff>
    </xdr:from>
    <xdr:to>
      <xdr:col>3</xdr:col>
      <xdr:colOff>0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1352550" y="962025"/>
          <a:ext cx="0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4</xdr:col>
      <xdr:colOff>0</xdr:colOff>
      <xdr:row>3</xdr:row>
      <xdr:rowOff>171450</xdr:rowOff>
    </xdr:to>
    <xdr:sp>
      <xdr:nvSpPr>
        <xdr:cNvPr id="6" name="Line 6"/>
        <xdr:cNvSpPr>
          <a:spLocks/>
        </xdr:cNvSpPr>
      </xdr:nvSpPr>
      <xdr:spPr>
        <a:xfrm>
          <a:off x="19050" y="571500"/>
          <a:ext cx="1857375" cy="361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5</xdr:row>
      <xdr:rowOff>0</xdr:rowOff>
    </xdr:to>
    <xdr:sp>
      <xdr:nvSpPr>
        <xdr:cNvPr id="7" name="Line 7"/>
        <xdr:cNvSpPr>
          <a:spLocks/>
        </xdr:cNvSpPr>
      </xdr:nvSpPr>
      <xdr:spPr>
        <a:xfrm>
          <a:off x="1876425" y="952500"/>
          <a:ext cx="0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R74"/>
  <sheetViews>
    <sheetView showZeros="0" tabSelected="1" workbookViewId="0" topLeftCell="A1">
      <selection activeCell="K71" sqref="K71:Q73"/>
    </sheetView>
  </sheetViews>
  <sheetFormatPr defaultColWidth="8.88671875" defaultRowHeight="13.5"/>
  <cols>
    <col min="1" max="1" width="2.99609375" style="7" customWidth="1"/>
    <col min="2" max="2" width="3.99609375" style="7" customWidth="1"/>
    <col min="3" max="3" width="8.77734375" style="7" customWidth="1"/>
    <col min="4" max="4" width="6.10546875" style="7" customWidth="1"/>
    <col min="5" max="10" width="6.77734375" style="7" customWidth="1"/>
    <col min="11" max="11" width="8.77734375" style="7" customWidth="1"/>
    <col min="12" max="17" width="6.77734375" style="7" customWidth="1"/>
    <col min="18" max="18" width="8.77734375" style="7" customWidth="1"/>
    <col min="19" max="16384" width="8.88671875" style="7" customWidth="1"/>
  </cols>
  <sheetData>
    <row r="1" spans="1:18" s="3" customFormat="1" ht="3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" customHeight="1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 t="s">
        <v>1</v>
      </c>
    </row>
    <row r="3" spans="1:18" ht="15" customHeight="1">
      <c r="A3" s="8"/>
      <c r="B3" s="9"/>
      <c r="C3" s="9"/>
      <c r="D3" s="10" t="s">
        <v>2</v>
      </c>
      <c r="E3" s="11"/>
      <c r="F3" s="12"/>
      <c r="G3" s="12"/>
      <c r="H3" s="12"/>
      <c r="I3" s="12"/>
      <c r="J3" s="12"/>
      <c r="K3" s="13"/>
      <c r="L3" s="12"/>
      <c r="M3" s="12"/>
      <c r="N3" s="12"/>
      <c r="O3" s="12"/>
      <c r="P3" s="12"/>
      <c r="Q3" s="12"/>
      <c r="R3" s="14"/>
    </row>
    <row r="4" spans="1:18" ht="15" customHeight="1">
      <c r="A4" s="15" t="s">
        <v>3</v>
      </c>
      <c r="B4" s="16"/>
      <c r="C4" s="16"/>
      <c r="D4" s="17"/>
      <c r="E4" s="18">
        <v>1</v>
      </c>
      <c r="F4" s="19">
        <v>2</v>
      </c>
      <c r="G4" s="19">
        <v>3</v>
      </c>
      <c r="H4" s="19">
        <v>4</v>
      </c>
      <c r="I4" s="19">
        <v>5</v>
      </c>
      <c r="J4" s="19">
        <v>6</v>
      </c>
      <c r="K4" s="20" t="s">
        <v>4</v>
      </c>
      <c r="L4" s="19">
        <v>7</v>
      </c>
      <c r="M4" s="19">
        <v>8</v>
      </c>
      <c r="N4" s="19">
        <v>9</v>
      </c>
      <c r="O4" s="19">
        <v>10</v>
      </c>
      <c r="P4" s="19">
        <v>11</v>
      </c>
      <c r="Q4" s="19">
        <v>12</v>
      </c>
      <c r="R4" s="21" t="s">
        <v>5</v>
      </c>
    </row>
    <row r="5" spans="1:18" ht="15" customHeight="1">
      <c r="A5" s="15" t="s">
        <v>6</v>
      </c>
      <c r="B5" s="16" t="s">
        <v>7</v>
      </c>
      <c r="C5" s="22" t="s">
        <v>8</v>
      </c>
      <c r="D5" s="23" t="s">
        <v>9</v>
      </c>
      <c r="E5" s="24"/>
      <c r="F5" s="25"/>
      <c r="G5" s="25"/>
      <c r="H5" s="25"/>
      <c r="I5" s="25"/>
      <c r="J5" s="25"/>
      <c r="K5" s="26"/>
      <c r="L5" s="25"/>
      <c r="M5" s="25"/>
      <c r="N5" s="25"/>
      <c r="O5" s="25"/>
      <c r="P5" s="25"/>
      <c r="Q5" s="25"/>
      <c r="R5" s="27"/>
    </row>
    <row r="6" spans="1:18" ht="15" customHeight="1">
      <c r="A6" s="106" t="s">
        <v>19</v>
      </c>
      <c r="B6" s="109" t="s">
        <v>20</v>
      </c>
      <c r="C6" s="28" t="s">
        <v>21</v>
      </c>
      <c r="D6" s="28" t="s">
        <v>22</v>
      </c>
      <c r="E6" s="29">
        <v>13453</v>
      </c>
      <c r="F6" s="30">
        <v>24304</v>
      </c>
      <c r="G6" s="30">
        <v>13702</v>
      </c>
      <c r="H6" s="30">
        <v>16801</v>
      </c>
      <c r="I6" s="30">
        <v>22402</v>
      </c>
      <c r="J6" s="30">
        <v>12050</v>
      </c>
      <c r="K6" s="31">
        <f aca="true" t="shared" si="0" ref="K6:K18">SUM(E6,F6,G6,H6,I6,J6)</f>
        <v>102712</v>
      </c>
      <c r="L6" s="30">
        <v>15867</v>
      </c>
      <c r="M6" s="30">
        <v>15306</v>
      </c>
      <c r="N6" s="30">
        <v>9400</v>
      </c>
      <c r="O6" s="30">
        <v>16402</v>
      </c>
      <c r="P6" s="30">
        <v>14000</v>
      </c>
      <c r="Q6" s="30">
        <v>12703</v>
      </c>
      <c r="R6" s="32">
        <f aca="true" t="shared" si="1" ref="R6:R18">SUM(K6,L6,M6,N6,O6,P6,Q6)</f>
        <v>186390</v>
      </c>
    </row>
    <row r="7" spans="1:18" ht="15" customHeight="1">
      <c r="A7" s="107"/>
      <c r="B7" s="110"/>
      <c r="C7" s="33" t="s">
        <v>23</v>
      </c>
      <c r="D7" s="34" t="s">
        <v>22</v>
      </c>
      <c r="E7" s="16"/>
      <c r="F7" s="35"/>
      <c r="G7" s="35"/>
      <c r="H7" s="35"/>
      <c r="I7" s="35"/>
      <c r="J7" s="35"/>
      <c r="K7" s="36">
        <f t="shared" si="0"/>
        <v>0</v>
      </c>
      <c r="L7" s="35"/>
      <c r="M7" s="35"/>
      <c r="N7" s="35"/>
      <c r="O7" s="35"/>
      <c r="P7" s="35"/>
      <c r="Q7" s="35">
        <v>15000</v>
      </c>
      <c r="R7" s="37">
        <f t="shared" si="1"/>
        <v>15000</v>
      </c>
    </row>
    <row r="8" spans="1:18" ht="15" customHeight="1">
      <c r="A8" s="107"/>
      <c r="B8" s="111"/>
      <c r="C8" s="38" t="s">
        <v>24</v>
      </c>
      <c r="D8" s="39"/>
      <c r="E8" s="40">
        <f aca="true" t="shared" si="2" ref="E8:J8">SUM(E6:E7)</f>
        <v>13453</v>
      </c>
      <c r="F8" s="41">
        <f t="shared" si="2"/>
        <v>24304</v>
      </c>
      <c r="G8" s="41">
        <f t="shared" si="2"/>
        <v>13702</v>
      </c>
      <c r="H8" s="41">
        <f t="shared" si="2"/>
        <v>16801</v>
      </c>
      <c r="I8" s="41">
        <f t="shared" si="2"/>
        <v>22402</v>
      </c>
      <c r="J8" s="41">
        <f t="shared" si="2"/>
        <v>12050</v>
      </c>
      <c r="K8" s="42">
        <f t="shared" si="0"/>
        <v>102712</v>
      </c>
      <c r="L8" s="41">
        <f aca="true" t="shared" si="3" ref="L8:Q8">SUM(L6:L7)</f>
        <v>15867</v>
      </c>
      <c r="M8" s="41">
        <f t="shared" si="3"/>
        <v>15306</v>
      </c>
      <c r="N8" s="41">
        <f t="shared" si="3"/>
        <v>9400</v>
      </c>
      <c r="O8" s="41">
        <f t="shared" si="3"/>
        <v>16402</v>
      </c>
      <c r="P8" s="41">
        <f t="shared" si="3"/>
        <v>14000</v>
      </c>
      <c r="Q8" s="41">
        <f t="shared" si="3"/>
        <v>27703</v>
      </c>
      <c r="R8" s="43">
        <f t="shared" si="1"/>
        <v>201390</v>
      </c>
    </row>
    <row r="9" spans="1:18" ht="15" customHeight="1">
      <c r="A9" s="107"/>
      <c r="B9" s="110" t="s">
        <v>25</v>
      </c>
      <c r="C9" s="34" t="s">
        <v>26</v>
      </c>
      <c r="D9" s="44" t="s">
        <v>22</v>
      </c>
      <c r="E9" s="45">
        <v>43000</v>
      </c>
      <c r="F9" s="46">
        <v>87000</v>
      </c>
      <c r="G9" s="46">
        <v>129440</v>
      </c>
      <c r="H9" s="46">
        <v>133500</v>
      </c>
      <c r="I9" s="46">
        <v>177170</v>
      </c>
      <c r="J9" s="46">
        <v>89030</v>
      </c>
      <c r="K9" s="47">
        <f t="shared" si="0"/>
        <v>659140</v>
      </c>
      <c r="L9" s="46">
        <v>129150</v>
      </c>
      <c r="M9" s="46">
        <v>138070</v>
      </c>
      <c r="N9" s="46">
        <v>88480</v>
      </c>
      <c r="O9" s="46">
        <v>87050</v>
      </c>
      <c r="P9" s="46">
        <v>86470</v>
      </c>
      <c r="Q9" s="46">
        <v>84400</v>
      </c>
      <c r="R9" s="48">
        <f t="shared" si="1"/>
        <v>1272760</v>
      </c>
    </row>
    <row r="10" spans="1:18" ht="15" customHeight="1">
      <c r="A10" s="107"/>
      <c r="B10" s="110"/>
      <c r="C10" s="49" t="s">
        <v>27</v>
      </c>
      <c r="D10" s="33" t="s">
        <v>28</v>
      </c>
      <c r="E10" s="50"/>
      <c r="F10" s="51"/>
      <c r="G10" s="51"/>
      <c r="H10" s="51"/>
      <c r="I10" s="51"/>
      <c r="J10" s="51"/>
      <c r="K10" s="52">
        <f t="shared" si="0"/>
        <v>0</v>
      </c>
      <c r="L10" s="51"/>
      <c r="M10" s="51"/>
      <c r="N10" s="51"/>
      <c r="O10" s="51"/>
      <c r="P10" s="51"/>
      <c r="Q10" s="51">
        <v>38500</v>
      </c>
      <c r="R10" s="53">
        <f t="shared" si="1"/>
        <v>38500</v>
      </c>
    </row>
    <row r="11" spans="1:18" ht="15" customHeight="1">
      <c r="A11" s="107"/>
      <c r="B11" s="110"/>
      <c r="C11" s="54" t="s">
        <v>10</v>
      </c>
      <c r="D11" s="55" t="s">
        <v>11</v>
      </c>
      <c r="E11" s="56"/>
      <c r="F11" s="57">
        <v>50</v>
      </c>
      <c r="G11" s="57">
        <v>100</v>
      </c>
      <c r="H11" s="57"/>
      <c r="I11" s="57">
        <v>290</v>
      </c>
      <c r="J11" s="57"/>
      <c r="K11" s="58">
        <f t="shared" si="0"/>
        <v>440</v>
      </c>
      <c r="L11" s="57">
        <v>200</v>
      </c>
      <c r="M11" s="57"/>
      <c r="N11" s="57"/>
      <c r="O11" s="57">
        <v>50</v>
      </c>
      <c r="P11" s="57">
        <v>100</v>
      </c>
      <c r="Q11" s="57">
        <v>100</v>
      </c>
      <c r="R11" s="59">
        <f t="shared" si="1"/>
        <v>890</v>
      </c>
    </row>
    <row r="12" spans="1:18" ht="15" customHeight="1">
      <c r="A12" s="107"/>
      <c r="B12" s="102" t="s">
        <v>12</v>
      </c>
      <c r="C12" s="103"/>
      <c r="D12" s="60" t="s">
        <v>13</v>
      </c>
      <c r="E12" s="61">
        <f aca="true" t="shared" si="4" ref="E12:J12">E10</f>
        <v>0</v>
      </c>
      <c r="F12" s="31">
        <f t="shared" si="4"/>
        <v>0</v>
      </c>
      <c r="G12" s="31">
        <f t="shared" si="4"/>
        <v>0</v>
      </c>
      <c r="H12" s="31">
        <f t="shared" si="4"/>
        <v>0</v>
      </c>
      <c r="I12" s="31">
        <f t="shared" si="4"/>
        <v>0</v>
      </c>
      <c r="J12" s="31">
        <f t="shared" si="4"/>
        <v>0</v>
      </c>
      <c r="K12" s="31">
        <f t="shared" si="0"/>
        <v>0</v>
      </c>
      <c r="L12" s="31">
        <f aca="true" t="shared" si="5" ref="L12:Q12">L10</f>
        <v>0</v>
      </c>
      <c r="M12" s="31">
        <f t="shared" si="5"/>
        <v>0</v>
      </c>
      <c r="N12" s="31">
        <f t="shared" si="5"/>
        <v>0</v>
      </c>
      <c r="O12" s="31">
        <f t="shared" si="5"/>
        <v>0</v>
      </c>
      <c r="P12" s="31">
        <f t="shared" si="5"/>
        <v>0</v>
      </c>
      <c r="Q12" s="31">
        <f t="shared" si="5"/>
        <v>38500</v>
      </c>
      <c r="R12" s="32">
        <f t="shared" si="1"/>
        <v>38500</v>
      </c>
    </row>
    <row r="13" spans="1:18" ht="15" customHeight="1">
      <c r="A13" s="107"/>
      <c r="B13" s="104"/>
      <c r="C13" s="105"/>
      <c r="D13" s="62" t="s">
        <v>14</v>
      </c>
      <c r="E13" s="63">
        <f aca="true" t="shared" si="6" ref="E13:J13">SUM(E6,E7,E9)</f>
        <v>56453</v>
      </c>
      <c r="F13" s="36">
        <f t="shared" si="6"/>
        <v>111304</v>
      </c>
      <c r="G13" s="36">
        <f t="shared" si="6"/>
        <v>143142</v>
      </c>
      <c r="H13" s="36">
        <f t="shared" si="6"/>
        <v>150301</v>
      </c>
      <c r="I13" s="36">
        <f t="shared" si="6"/>
        <v>199572</v>
      </c>
      <c r="J13" s="36">
        <f t="shared" si="6"/>
        <v>101080</v>
      </c>
      <c r="K13" s="36">
        <f t="shared" si="0"/>
        <v>761852</v>
      </c>
      <c r="L13" s="36">
        <f aca="true" t="shared" si="7" ref="L13:Q13">SUM(L6,L7,L9)</f>
        <v>145017</v>
      </c>
      <c r="M13" s="36">
        <f t="shared" si="7"/>
        <v>153376</v>
      </c>
      <c r="N13" s="36">
        <f t="shared" si="7"/>
        <v>97880</v>
      </c>
      <c r="O13" s="36">
        <f t="shared" si="7"/>
        <v>103452</v>
      </c>
      <c r="P13" s="36">
        <f t="shared" si="7"/>
        <v>100470</v>
      </c>
      <c r="Q13" s="36">
        <f t="shared" si="7"/>
        <v>112103</v>
      </c>
      <c r="R13" s="37">
        <f t="shared" si="1"/>
        <v>1474150</v>
      </c>
    </row>
    <row r="14" spans="1:18" ht="15" customHeight="1">
      <c r="A14" s="107"/>
      <c r="B14" s="104"/>
      <c r="C14" s="105"/>
      <c r="D14" s="64" t="s">
        <v>11</v>
      </c>
      <c r="E14" s="65">
        <f aca="true" t="shared" si="8" ref="E14:J14">E11</f>
        <v>0</v>
      </c>
      <c r="F14" s="47">
        <f t="shared" si="8"/>
        <v>50</v>
      </c>
      <c r="G14" s="47">
        <f t="shared" si="8"/>
        <v>100</v>
      </c>
      <c r="H14" s="47">
        <f t="shared" si="8"/>
        <v>0</v>
      </c>
      <c r="I14" s="47">
        <f t="shared" si="8"/>
        <v>290</v>
      </c>
      <c r="J14" s="47">
        <f t="shared" si="8"/>
        <v>0</v>
      </c>
      <c r="K14" s="47">
        <f t="shared" si="0"/>
        <v>440</v>
      </c>
      <c r="L14" s="47">
        <f aca="true" t="shared" si="9" ref="L14:Q14">L11</f>
        <v>200</v>
      </c>
      <c r="M14" s="47">
        <f t="shared" si="9"/>
        <v>0</v>
      </c>
      <c r="N14" s="47">
        <f t="shared" si="9"/>
        <v>0</v>
      </c>
      <c r="O14" s="47">
        <f t="shared" si="9"/>
        <v>50</v>
      </c>
      <c r="P14" s="47">
        <f t="shared" si="9"/>
        <v>100</v>
      </c>
      <c r="Q14" s="47">
        <f t="shared" si="9"/>
        <v>100</v>
      </c>
      <c r="R14" s="48">
        <f t="shared" si="1"/>
        <v>890</v>
      </c>
    </row>
    <row r="15" spans="1:18" ht="15" customHeight="1">
      <c r="A15" s="108"/>
      <c r="B15" s="112"/>
      <c r="C15" s="113"/>
      <c r="D15" s="66" t="s">
        <v>15</v>
      </c>
      <c r="E15" s="67">
        <f aca="true" t="shared" si="10" ref="E15:J15">SUM(E12:E14)</f>
        <v>56453</v>
      </c>
      <c r="F15" s="68">
        <f t="shared" si="10"/>
        <v>111354</v>
      </c>
      <c r="G15" s="68">
        <f t="shared" si="10"/>
        <v>143242</v>
      </c>
      <c r="H15" s="68">
        <f t="shared" si="10"/>
        <v>150301</v>
      </c>
      <c r="I15" s="68">
        <f t="shared" si="10"/>
        <v>199862</v>
      </c>
      <c r="J15" s="68">
        <f t="shared" si="10"/>
        <v>101080</v>
      </c>
      <c r="K15" s="68">
        <f t="shared" si="0"/>
        <v>762292</v>
      </c>
      <c r="L15" s="68">
        <f aca="true" t="shared" si="11" ref="L15:Q15">SUM(L12:L14)</f>
        <v>145217</v>
      </c>
      <c r="M15" s="68">
        <f t="shared" si="11"/>
        <v>153376</v>
      </c>
      <c r="N15" s="68">
        <f t="shared" si="11"/>
        <v>97880</v>
      </c>
      <c r="O15" s="68">
        <f t="shared" si="11"/>
        <v>103502</v>
      </c>
      <c r="P15" s="68">
        <f t="shared" si="11"/>
        <v>100570</v>
      </c>
      <c r="Q15" s="68">
        <f t="shared" si="11"/>
        <v>150703</v>
      </c>
      <c r="R15" s="69">
        <f t="shared" si="1"/>
        <v>1513540</v>
      </c>
    </row>
    <row r="16" spans="1:18" ht="15" customHeight="1">
      <c r="A16" s="107" t="s">
        <v>29</v>
      </c>
      <c r="B16" s="110" t="s">
        <v>30</v>
      </c>
      <c r="C16" s="70" t="s">
        <v>21</v>
      </c>
      <c r="D16" s="34" t="s">
        <v>14</v>
      </c>
      <c r="E16" s="16">
        <v>32190</v>
      </c>
      <c r="F16" s="35">
        <v>74690</v>
      </c>
      <c r="G16" s="35">
        <v>102625</v>
      </c>
      <c r="H16" s="35">
        <v>68040</v>
      </c>
      <c r="I16" s="35">
        <v>77520</v>
      </c>
      <c r="J16" s="35">
        <v>31720</v>
      </c>
      <c r="K16" s="36">
        <f t="shared" si="0"/>
        <v>386785</v>
      </c>
      <c r="L16" s="35">
        <v>42610</v>
      </c>
      <c r="M16" s="35">
        <v>67500</v>
      </c>
      <c r="N16" s="35">
        <v>54630</v>
      </c>
      <c r="O16" s="35">
        <v>74790</v>
      </c>
      <c r="P16" s="35">
        <v>76710</v>
      </c>
      <c r="Q16" s="35">
        <v>75170</v>
      </c>
      <c r="R16" s="37">
        <f t="shared" si="1"/>
        <v>778195</v>
      </c>
    </row>
    <row r="17" spans="1:18" ht="15" customHeight="1">
      <c r="A17" s="107"/>
      <c r="B17" s="110"/>
      <c r="C17" s="71" t="s">
        <v>31</v>
      </c>
      <c r="D17" s="55" t="s">
        <v>22</v>
      </c>
      <c r="E17" s="56">
        <v>35500</v>
      </c>
      <c r="F17" s="57">
        <v>35500</v>
      </c>
      <c r="G17" s="57"/>
      <c r="H17" s="57">
        <v>41900</v>
      </c>
      <c r="I17" s="57">
        <v>36870</v>
      </c>
      <c r="J17" s="57">
        <v>71000</v>
      </c>
      <c r="K17" s="58">
        <f t="shared" si="0"/>
        <v>220770</v>
      </c>
      <c r="L17" s="57"/>
      <c r="M17" s="57"/>
      <c r="N17" s="57"/>
      <c r="O17" s="57"/>
      <c r="P17" s="57"/>
      <c r="Q17" s="57"/>
      <c r="R17" s="59">
        <f t="shared" si="1"/>
        <v>220770</v>
      </c>
    </row>
    <row r="18" spans="1:18" ht="15" customHeight="1">
      <c r="A18" s="107"/>
      <c r="B18" s="110"/>
      <c r="C18" s="71" t="s">
        <v>23</v>
      </c>
      <c r="D18" s="55" t="s">
        <v>28</v>
      </c>
      <c r="E18" s="56"/>
      <c r="F18" s="57"/>
      <c r="G18" s="57"/>
      <c r="H18" s="57">
        <v>70400</v>
      </c>
      <c r="I18" s="57">
        <v>114500</v>
      </c>
      <c r="J18" s="57">
        <v>38000</v>
      </c>
      <c r="K18" s="58">
        <f t="shared" si="0"/>
        <v>222900</v>
      </c>
      <c r="L18" s="57"/>
      <c r="M18" s="57">
        <v>29500</v>
      </c>
      <c r="N18" s="57">
        <v>32000</v>
      </c>
      <c r="O18" s="57">
        <v>36000</v>
      </c>
      <c r="P18" s="57">
        <v>77100</v>
      </c>
      <c r="Q18" s="57">
        <v>73000</v>
      </c>
      <c r="R18" s="59">
        <f t="shared" si="1"/>
        <v>470500</v>
      </c>
    </row>
    <row r="19" spans="1:18" ht="15" customHeight="1">
      <c r="A19" s="107"/>
      <c r="B19" s="110"/>
      <c r="C19" s="72" t="s">
        <v>32</v>
      </c>
      <c r="D19" s="34" t="s">
        <v>22</v>
      </c>
      <c r="E19" s="16"/>
      <c r="F19" s="35"/>
      <c r="G19" s="35"/>
      <c r="H19" s="35"/>
      <c r="I19" s="35"/>
      <c r="J19" s="35">
        <v>10750</v>
      </c>
      <c r="K19" s="36"/>
      <c r="L19" s="35"/>
      <c r="M19" s="35"/>
      <c r="N19" s="35"/>
      <c r="O19" s="35"/>
      <c r="P19" s="35"/>
      <c r="Q19" s="35"/>
      <c r="R19" s="37"/>
    </row>
    <row r="20" spans="1:18" ht="15" customHeight="1">
      <c r="A20" s="107"/>
      <c r="B20" s="110"/>
      <c r="C20" s="72" t="s">
        <v>33</v>
      </c>
      <c r="D20" s="34" t="s">
        <v>13</v>
      </c>
      <c r="E20" s="16"/>
      <c r="F20" s="35">
        <v>18000</v>
      </c>
      <c r="G20" s="35"/>
      <c r="H20" s="35"/>
      <c r="I20" s="35"/>
      <c r="J20" s="35"/>
      <c r="K20" s="36">
        <f aca="true" t="shared" si="12" ref="K20:K29">SUM(E20,F20,G20,H20,I20,J20)</f>
        <v>18000</v>
      </c>
      <c r="L20" s="35">
        <v>18000</v>
      </c>
      <c r="M20" s="35"/>
      <c r="N20" s="35"/>
      <c r="O20" s="35"/>
      <c r="P20" s="35"/>
      <c r="Q20" s="35"/>
      <c r="R20" s="37">
        <f aca="true" t="shared" si="13" ref="R20:R29">SUM(K20,L20,M20,N20,O20,P20,Q20)</f>
        <v>36000</v>
      </c>
    </row>
    <row r="21" spans="1:18" ht="15" customHeight="1">
      <c r="A21" s="107"/>
      <c r="B21" s="110"/>
      <c r="C21" s="99" t="s">
        <v>24</v>
      </c>
      <c r="D21" s="28" t="s">
        <v>13</v>
      </c>
      <c r="E21" s="29">
        <f aca="true" t="shared" si="14" ref="E21:J21">SUM(E18,E20)</f>
        <v>0</v>
      </c>
      <c r="F21" s="30">
        <f t="shared" si="14"/>
        <v>18000</v>
      </c>
      <c r="G21" s="30">
        <f t="shared" si="14"/>
        <v>0</v>
      </c>
      <c r="H21" s="30">
        <f t="shared" si="14"/>
        <v>70400</v>
      </c>
      <c r="I21" s="30">
        <f t="shared" si="14"/>
        <v>114500</v>
      </c>
      <c r="J21" s="30">
        <f t="shared" si="14"/>
        <v>38000</v>
      </c>
      <c r="K21" s="31">
        <f t="shared" si="12"/>
        <v>240900</v>
      </c>
      <c r="L21" s="30">
        <f aca="true" t="shared" si="15" ref="L21:Q21">SUM(L18,L20)</f>
        <v>18000</v>
      </c>
      <c r="M21" s="30">
        <f t="shared" si="15"/>
        <v>29500</v>
      </c>
      <c r="N21" s="30">
        <f t="shared" si="15"/>
        <v>32000</v>
      </c>
      <c r="O21" s="30">
        <f t="shared" si="15"/>
        <v>36000</v>
      </c>
      <c r="P21" s="30">
        <f t="shared" si="15"/>
        <v>77100</v>
      </c>
      <c r="Q21" s="30">
        <f t="shared" si="15"/>
        <v>73000</v>
      </c>
      <c r="R21" s="32">
        <f t="shared" si="13"/>
        <v>506500</v>
      </c>
    </row>
    <row r="22" spans="1:18" ht="15" customHeight="1">
      <c r="A22" s="107"/>
      <c r="B22" s="110"/>
      <c r="C22" s="100"/>
      <c r="D22" s="34" t="s">
        <v>14</v>
      </c>
      <c r="E22" s="16">
        <f aca="true" t="shared" si="16" ref="E22:J22">SUM(E16,E17,E19)</f>
        <v>67690</v>
      </c>
      <c r="F22" s="35">
        <f t="shared" si="16"/>
        <v>110190</v>
      </c>
      <c r="G22" s="35">
        <f t="shared" si="16"/>
        <v>102625</v>
      </c>
      <c r="H22" s="35">
        <f t="shared" si="16"/>
        <v>109940</v>
      </c>
      <c r="I22" s="35">
        <f t="shared" si="16"/>
        <v>114390</v>
      </c>
      <c r="J22" s="35">
        <f t="shared" si="16"/>
        <v>113470</v>
      </c>
      <c r="K22" s="36">
        <f t="shared" si="12"/>
        <v>618305</v>
      </c>
      <c r="L22" s="35">
        <f aca="true" t="shared" si="17" ref="L22:Q22">SUM(L16,L17,L19)</f>
        <v>42610</v>
      </c>
      <c r="M22" s="35">
        <f t="shared" si="17"/>
        <v>67500</v>
      </c>
      <c r="N22" s="35">
        <f t="shared" si="17"/>
        <v>54630</v>
      </c>
      <c r="O22" s="35">
        <f t="shared" si="17"/>
        <v>74790</v>
      </c>
      <c r="P22" s="35">
        <f t="shared" si="17"/>
        <v>76710</v>
      </c>
      <c r="Q22" s="35">
        <f t="shared" si="17"/>
        <v>75170</v>
      </c>
      <c r="R22" s="37">
        <f t="shared" si="13"/>
        <v>1009715</v>
      </c>
    </row>
    <row r="23" spans="1:18" ht="15" customHeight="1">
      <c r="A23" s="107"/>
      <c r="B23" s="111"/>
      <c r="C23" s="101"/>
      <c r="D23" s="33" t="s">
        <v>15</v>
      </c>
      <c r="E23" s="50">
        <f aca="true" t="shared" si="18" ref="E23:J23">SUM(E21,E22)</f>
        <v>67690</v>
      </c>
      <c r="F23" s="74">
        <f t="shared" si="18"/>
        <v>128190</v>
      </c>
      <c r="G23" s="74">
        <f t="shared" si="18"/>
        <v>102625</v>
      </c>
      <c r="H23" s="74">
        <f t="shared" si="18"/>
        <v>180340</v>
      </c>
      <c r="I23" s="74">
        <f t="shared" si="18"/>
        <v>228890</v>
      </c>
      <c r="J23" s="74">
        <f t="shared" si="18"/>
        <v>151470</v>
      </c>
      <c r="K23" s="75">
        <f t="shared" si="12"/>
        <v>859205</v>
      </c>
      <c r="L23" s="74">
        <f aca="true" t="shared" si="19" ref="L23:Q23">SUM(L21,L22)</f>
        <v>60610</v>
      </c>
      <c r="M23" s="74">
        <f t="shared" si="19"/>
        <v>97000</v>
      </c>
      <c r="N23" s="74">
        <f t="shared" si="19"/>
        <v>86630</v>
      </c>
      <c r="O23" s="74">
        <f t="shared" si="19"/>
        <v>110790</v>
      </c>
      <c r="P23" s="74">
        <f t="shared" si="19"/>
        <v>153810</v>
      </c>
      <c r="Q23" s="74">
        <f t="shared" si="19"/>
        <v>148170</v>
      </c>
      <c r="R23" s="76">
        <f t="shared" si="13"/>
        <v>1516215</v>
      </c>
    </row>
    <row r="24" spans="1:18" ht="15" customHeight="1">
      <c r="A24" s="107"/>
      <c r="B24" s="109" t="s">
        <v>34</v>
      </c>
      <c r="C24" s="77" t="s">
        <v>35</v>
      </c>
      <c r="D24" s="28" t="s">
        <v>28</v>
      </c>
      <c r="E24" s="29"/>
      <c r="F24" s="35">
        <v>44000</v>
      </c>
      <c r="G24" s="35"/>
      <c r="H24" s="35"/>
      <c r="I24" s="35"/>
      <c r="J24" s="35"/>
      <c r="K24" s="36">
        <f t="shared" si="12"/>
        <v>44000</v>
      </c>
      <c r="L24" s="35"/>
      <c r="M24" s="35"/>
      <c r="N24" s="35"/>
      <c r="O24" s="35"/>
      <c r="P24" s="35"/>
      <c r="Q24" s="35"/>
      <c r="R24" s="37">
        <f t="shared" si="13"/>
        <v>44000</v>
      </c>
    </row>
    <row r="25" spans="1:18" ht="15" customHeight="1">
      <c r="A25" s="107"/>
      <c r="B25" s="110"/>
      <c r="C25" s="78" t="s">
        <v>36</v>
      </c>
      <c r="D25" s="55" t="s">
        <v>28</v>
      </c>
      <c r="E25" s="56"/>
      <c r="F25" s="57">
        <v>44600</v>
      </c>
      <c r="G25" s="57">
        <v>47000</v>
      </c>
      <c r="H25" s="57">
        <v>26100</v>
      </c>
      <c r="I25" s="57">
        <v>20000</v>
      </c>
      <c r="J25" s="57">
        <v>24000</v>
      </c>
      <c r="K25" s="58">
        <f t="shared" si="12"/>
        <v>161700</v>
      </c>
      <c r="L25" s="57">
        <v>58000</v>
      </c>
      <c r="M25" s="57">
        <v>42000</v>
      </c>
      <c r="N25" s="57">
        <v>84100</v>
      </c>
      <c r="O25" s="57"/>
      <c r="P25" s="57">
        <v>43500</v>
      </c>
      <c r="Q25" s="57"/>
      <c r="R25" s="59">
        <f t="shared" si="13"/>
        <v>389300</v>
      </c>
    </row>
    <row r="26" spans="1:18" ht="15" customHeight="1">
      <c r="A26" s="107"/>
      <c r="B26" s="110"/>
      <c r="C26" s="78" t="s">
        <v>37</v>
      </c>
      <c r="D26" s="55" t="s">
        <v>28</v>
      </c>
      <c r="E26" s="56"/>
      <c r="F26" s="57"/>
      <c r="G26" s="57"/>
      <c r="H26" s="57"/>
      <c r="I26" s="57">
        <v>20000</v>
      </c>
      <c r="J26" s="57"/>
      <c r="K26" s="58">
        <f t="shared" si="12"/>
        <v>20000</v>
      </c>
      <c r="L26" s="57"/>
      <c r="M26" s="57"/>
      <c r="N26" s="57"/>
      <c r="O26" s="57">
        <v>22000</v>
      </c>
      <c r="P26" s="57"/>
      <c r="Q26" s="57"/>
      <c r="R26" s="59">
        <f t="shared" si="13"/>
        <v>42000</v>
      </c>
    </row>
    <row r="27" spans="1:18" ht="15" customHeight="1">
      <c r="A27" s="107"/>
      <c r="B27" s="110"/>
      <c r="C27" s="78" t="s">
        <v>38</v>
      </c>
      <c r="D27" s="55" t="s">
        <v>13</v>
      </c>
      <c r="E27" s="56"/>
      <c r="F27" s="57"/>
      <c r="G27" s="57"/>
      <c r="H27" s="57">
        <v>40565</v>
      </c>
      <c r="I27" s="57"/>
      <c r="J27" s="57"/>
      <c r="K27" s="58">
        <f t="shared" si="12"/>
        <v>40565</v>
      </c>
      <c r="L27" s="57">
        <v>25900</v>
      </c>
      <c r="M27" s="57"/>
      <c r="N27" s="57">
        <v>39360</v>
      </c>
      <c r="O27" s="57">
        <v>20000</v>
      </c>
      <c r="P27" s="57"/>
      <c r="Q27" s="57"/>
      <c r="R27" s="59">
        <f t="shared" si="13"/>
        <v>125825</v>
      </c>
    </row>
    <row r="28" spans="1:18" ht="15" customHeight="1">
      <c r="A28" s="107"/>
      <c r="B28" s="110"/>
      <c r="C28" s="79" t="s">
        <v>39</v>
      </c>
      <c r="D28" s="55" t="s">
        <v>28</v>
      </c>
      <c r="E28" s="56"/>
      <c r="F28" s="57"/>
      <c r="G28" s="57"/>
      <c r="H28" s="57"/>
      <c r="I28" s="57"/>
      <c r="J28" s="57">
        <v>20000</v>
      </c>
      <c r="K28" s="58">
        <f t="shared" si="12"/>
        <v>20000</v>
      </c>
      <c r="L28" s="57"/>
      <c r="M28" s="57"/>
      <c r="N28" s="57"/>
      <c r="O28" s="57"/>
      <c r="P28" s="57"/>
      <c r="Q28" s="57"/>
      <c r="R28" s="59">
        <f t="shared" si="13"/>
        <v>20000</v>
      </c>
    </row>
    <row r="29" spans="1:18" ht="15" customHeight="1">
      <c r="A29" s="107"/>
      <c r="B29" s="110"/>
      <c r="C29" s="80" t="s">
        <v>27</v>
      </c>
      <c r="D29" s="55" t="s">
        <v>28</v>
      </c>
      <c r="E29" s="56">
        <v>36850</v>
      </c>
      <c r="F29" s="57"/>
      <c r="G29" s="57"/>
      <c r="H29" s="57">
        <v>71470</v>
      </c>
      <c r="I29" s="57"/>
      <c r="J29" s="57"/>
      <c r="K29" s="58">
        <f t="shared" si="12"/>
        <v>108320</v>
      </c>
      <c r="L29" s="57">
        <v>35620</v>
      </c>
      <c r="M29" s="57">
        <v>33000</v>
      </c>
      <c r="N29" s="57">
        <v>30800</v>
      </c>
      <c r="O29" s="57">
        <v>34000</v>
      </c>
      <c r="P29" s="57"/>
      <c r="Q29" s="57">
        <v>34400</v>
      </c>
      <c r="R29" s="59">
        <f t="shared" si="13"/>
        <v>276140</v>
      </c>
    </row>
    <row r="30" spans="1:18" ht="15" customHeight="1">
      <c r="A30" s="107"/>
      <c r="B30" s="110"/>
      <c r="C30" s="81" t="s">
        <v>40</v>
      </c>
      <c r="D30" s="55" t="s">
        <v>28</v>
      </c>
      <c r="E30" s="56"/>
      <c r="F30" s="57"/>
      <c r="G30" s="57"/>
      <c r="H30" s="57">
        <v>18000</v>
      </c>
      <c r="I30" s="57">
        <v>7230</v>
      </c>
      <c r="J30" s="57"/>
      <c r="K30" s="58"/>
      <c r="L30" s="57"/>
      <c r="M30" s="57"/>
      <c r="N30" s="57"/>
      <c r="O30" s="57"/>
      <c r="P30" s="57"/>
      <c r="Q30" s="57"/>
      <c r="R30" s="59"/>
    </row>
    <row r="31" spans="1:18" ht="15" customHeight="1">
      <c r="A31" s="107"/>
      <c r="B31" s="110"/>
      <c r="C31" s="79" t="s">
        <v>41</v>
      </c>
      <c r="D31" s="55" t="s">
        <v>22</v>
      </c>
      <c r="E31" s="56"/>
      <c r="F31" s="57"/>
      <c r="G31" s="57"/>
      <c r="H31" s="57"/>
      <c r="I31" s="57">
        <v>34100</v>
      </c>
      <c r="J31" s="57">
        <v>37900</v>
      </c>
      <c r="K31" s="58">
        <f aca="true" t="shared" si="20" ref="K31:K43">SUM(E31,F31,G31,H31,I31,J31)</f>
        <v>72000</v>
      </c>
      <c r="L31" s="57"/>
      <c r="M31" s="57"/>
      <c r="N31" s="57"/>
      <c r="O31" s="57"/>
      <c r="P31" s="57"/>
      <c r="Q31" s="57"/>
      <c r="R31" s="59">
        <f aca="true" t="shared" si="21" ref="R31:R43">SUM(K31,L31,M31,N31,O31,P31,Q31)</f>
        <v>72000</v>
      </c>
    </row>
    <row r="32" spans="1:18" ht="15" customHeight="1">
      <c r="A32" s="107"/>
      <c r="B32" s="110"/>
      <c r="C32" s="99" t="s">
        <v>24</v>
      </c>
      <c r="D32" s="28" t="s">
        <v>13</v>
      </c>
      <c r="E32" s="29">
        <f aca="true" t="shared" si="22" ref="E32:J32">SUM(E24:E30)</f>
        <v>36850</v>
      </c>
      <c r="F32" s="30">
        <f t="shared" si="22"/>
        <v>88600</v>
      </c>
      <c r="G32" s="30">
        <f t="shared" si="22"/>
        <v>47000</v>
      </c>
      <c r="H32" s="30">
        <f t="shared" si="22"/>
        <v>156135</v>
      </c>
      <c r="I32" s="30">
        <f t="shared" si="22"/>
        <v>47230</v>
      </c>
      <c r="J32" s="30">
        <f t="shared" si="22"/>
        <v>44000</v>
      </c>
      <c r="K32" s="31">
        <f t="shared" si="20"/>
        <v>419815</v>
      </c>
      <c r="L32" s="30">
        <f aca="true" t="shared" si="23" ref="L32:Q32">SUM(L24:L30)</f>
        <v>119520</v>
      </c>
      <c r="M32" s="30">
        <f t="shared" si="23"/>
        <v>75000</v>
      </c>
      <c r="N32" s="30">
        <f t="shared" si="23"/>
        <v>154260</v>
      </c>
      <c r="O32" s="30">
        <f t="shared" si="23"/>
        <v>76000</v>
      </c>
      <c r="P32" s="30">
        <f t="shared" si="23"/>
        <v>43500</v>
      </c>
      <c r="Q32" s="30">
        <f t="shared" si="23"/>
        <v>34400</v>
      </c>
      <c r="R32" s="32">
        <f t="shared" si="21"/>
        <v>922495</v>
      </c>
    </row>
    <row r="33" spans="1:18" ht="15" customHeight="1">
      <c r="A33" s="107"/>
      <c r="B33" s="110"/>
      <c r="C33" s="100"/>
      <c r="D33" s="34" t="s">
        <v>14</v>
      </c>
      <c r="E33" s="16">
        <f aca="true" t="shared" si="24" ref="E33:J33">E31</f>
        <v>0</v>
      </c>
      <c r="F33" s="35">
        <f t="shared" si="24"/>
        <v>0</v>
      </c>
      <c r="G33" s="35">
        <f t="shared" si="24"/>
        <v>0</v>
      </c>
      <c r="H33" s="35">
        <f t="shared" si="24"/>
        <v>0</v>
      </c>
      <c r="I33" s="35">
        <f t="shared" si="24"/>
        <v>34100</v>
      </c>
      <c r="J33" s="35">
        <f t="shared" si="24"/>
        <v>37900</v>
      </c>
      <c r="K33" s="36">
        <f t="shared" si="20"/>
        <v>72000</v>
      </c>
      <c r="L33" s="35">
        <f aca="true" t="shared" si="25" ref="L33:Q33">L31</f>
        <v>0</v>
      </c>
      <c r="M33" s="35">
        <f t="shared" si="25"/>
        <v>0</v>
      </c>
      <c r="N33" s="35">
        <f t="shared" si="25"/>
        <v>0</v>
      </c>
      <c r="O33" s="35">
        <f t="shared" si="25"/>
        <v>0</v>
      </c>
      <c r="P33" s="35">
        <f t="shared" si="25"/>
        <v>0</v>
      </c>
      <c r="Q33" s="35">
        <f t="shared" si="25"/>
        <v>0</v>
      </c>
      <c r="R33" s="37">
        <f t="shared" si="21"/>
        <v>72000</v>
      </c>
    </row>
    <row r="34" spans="1:18" ht="15" customHeight="1">
      <c r="A34" s="107"/>
      <c r="B34" s="111"/>
      <c r="C34" s="101"/>
      <c r="D34" s="33" t="s">
        <v>15</v>
      </c>
      <c r="E34" s="50">
        <f aca="true" t="shared" si="26" ref="E34:J34">SUM(E32,E33)</f>
        <v>36850</v>
      </c>
      <c r="F34" s="74">
        <f t="shared" si="26"/>
        <v>88600</v>
      </c>
      <c r="G34" s="74">
        <f t="shared" si="26"/>
        <v>47000</v>
      </c>
      <c r="H34" s="74">
        <f t="shared" si="26"/>
        <v>156135</v>
      </c>
      <c r="I34" s="74">
        <f t="shared" si="26"/>
        <v>81330</v>
      </c>
      <c r="J34" s="74">
        <f t="shared" si="26"/>
        <v>81900</v>
      </c>
      <c r="K34" s="75">
        <f t="shared" si="20"/>
        <v>491815</v>
      </c>
      <c r="L34" s="74">
        <f aca="true" t="shared" si="27" ref="L34:Q34">SUM(L32,L33)</f>
        <v>119520</v>
      </c>
      <c r="M34" s="74">
        <f t="shared" si="27"/>
        <v>75000</v>
      </c>
      <c r="N34" s="74">
        <f t="shared" si="27"/>
        <v>154260</v>
      </c>
      <c r="O34" s="74">
        <f t="shared" si="27"/>
        <v>76000</v>
      </c>
      <c r="P34" s="74">
        <f t="shared" si="27"/>
        <v>43500</v>
      </c>
      <c r="Q34" s="74">
        <f t="shared" si="27"/>
        <v>34400</v>
      </c>
      <c r="R34" s="76">
        <f t="shared" si="21"/>
        <v>994495</v>
      </c>
    </row>
    <row r="35" spans="1:18" ht="15" customHeight="1">
      <c r="A35" s="107"/>
      <c r="B35" s="109" t="s">
        <v>42</v>
      </c>
      <c r="C35" s="99" t="s">
        <v>26</v>
      </c>
      <c r="D35" s="28" t="s">
        <v>28</v>
      </c>
      <c r="E35" s="82"/>
      <c r="F35" s="35"/>
      <c r="G35" s="35"/>
      <c r="H35" s="35">
        <v>40000</v>
      </c>
      <c r="I35" s="35"/>
      <c r="J35" s="35"/>
      <c r="K35" s="36">
        <f t="shared" si="20"/>
        <v>40000</v>
      </c>
      <c r="L35" s="35"/>
      <c r="M35" s="35"/>
      <c r="N35" s="35"/>
      <c r="O35" s="35"/>
      <c r="P35" s="35"/>
      <c r="Q35" s="35"/>
      <c r="R35" s="37">
        <f t="shared" si="21"/>
        <v>40000</v>
      </c>
    </row>
    <row r="36" spans="1:18" ht="15" customHeight="1">
      <c r="A36" s="107"/>
      <c r="B36" s="110"/>
      <c r="C36" s="100"/>
      <c r="D36" s="34" t="s">
        <v>22</v>
      </c>
      <c r="E36" s="16"/>
      <c r="F36" s="35"/>
      <c r="G36" s="35"/>
      <c r="H36" s="35"/>
      <c r="I36" s="35"/>
      <c r="J36" s="35">
        <v>43807</v>
      </c>
      <c r="K36" s="36">
        <f t="shared" si="20"/>
        <v>43807</v>
      </c>
      <c r="L36" s="35"/>
      <c r="M36" s="35"/>
      <c r="N36" s="35"/>
      <c r="O36" s="35"/>
      <c r="P36" s="35"/>
      <c r="Q36" s="35">
        <v>40450</v>
      </c>
      <c r="R36" s="37">
        <f t="shared" si="21"/>
        <v>84257</v>
      </c>
    </row>
    <row r="37" spans="1:18" ht="15" customHeight="1">
      <c r="A37" s="107"/>
      <c r="B37" s="110"/>
      <c r="C37" s="101"/>
      <c r="D37" s="34" t="s">
        <v>43</v>
      </c>
      <c r="E37" s="16">
        <f aca="true" t="shared" si="28" ref="E37:J37">SUM(E35:E36)</f>
        <v>0</v>
      </c>
      <c r="F37" s="35">
        <f t="shared" si="28"/>
        <v>0</v>
      </c>
      <c r="G37" s="35">
        <f t="shared" si="28"/>
        <v>0</v>
      </c>
      <c r="H37" s="35">
        <f t="shared" si="28"/>
        <v>40000</v>
      </c>
      <c r="I37" s="35">
        <f t="shared" si="28"/>
        <v>0</v>
      </c>
      <c r="J37" s="35">
        <f t="shared" si="28"/>
        <v>43807</v>
      </c>
      <c r="K37" s="36">
        <f t="shared" si="20"/>
        <v>83807</v>
      </c>
      <c r="L37" s="35">
        <f aca="true" t="shared" si="29" ref="L37:Q37">SUM(L35:L36)</f>
        <v>0</v>
      </c>
      <c r="M37" s="35">
        <f t="shared" si="29"/>
        <v>0</v>
      </c>
      <c r="N37" s="35">
        <f t="shared" si="29"/>
        <v>0</v>
      </c>
      <c r="O37" s="35">
        <f t="shared" si="29"/>
        <v>0</v>
      </c>
      <c r="P37" s="35">
        <f t="shared" si="29"/>
        <v>0</v>
      </c>
      <c r="Q37" s="35">
        <f t="shared" si="29"/>
        <v>40450</v>
      </c>
      <c r="R37" s="37">
        <f t="shared" si="21"/>
        <v>124257</v>
      </c>
    </row>
    <row r="38" spans="1:18" ht="15" customHeight="1">
      <c r="A38" s="107"/>
      <c r="B38" s="102" t="s">
        <v>16</v>
      </c>
      <c r="C38" s="103"/>
      <c r="D38" s="60" t="s">
        <v>13</v>
      </c>
      <c r="E38" s="61">
        <f aca="true" t="shared" si="30" ref="E38:J39">SUM(E21,E32,E35)</f>
        <v>36850</v>
      </c>
      <c r="F38" s="31">
        <f t="shared" si="30"/>
        <v>106600</v>
      </c>
      <c r="G38" s="31">
        <f t="shared" si="30"/>
        <v>47000</v>
      </c>
      <c r="H38" s="31">
        <f t="shared" si="30"/>
        <v>266535</v>
      </c>
      <c r="I38" s="31">
        <f t="shared" si="30"/>
        <v>161730</v>
      </c>
      <c r="J38" s="31">
        <f t="shared" si="30"/>
        <v>82000</v>
      </c>
      <c r="K38" s="31">
        <f t="shared" si="20"/>
        <v>700715</v>
      </c>
      <c r="L38" s="31">
        <f aca="true" t="shared" si="31" ref="L38:Q39">SUM(L21,L32,L35)</f>
        <v>137520</v>
      </c>
      <c r="M38" s="31">
        <f t="shared" si="31"/>
        <v>104500</v>
      </c>
      <c r="N38" s="31">
        <f t="shared" si="31"/>
        <v>186260</v>
      </c>
      <c r="O38" s="31">
        <f t="shared" si="31"/>
        <v>112000</v>
      </c>
      <c r="P38" s="31">
        <f t="shared" si="31"/>
        <v>120600</v>
      </c>
      <c r="Q38" s="31">
        <f t="shared" si="31"/>
        <v>107400</v>
      </c>
      <c r="R38" s="32">
        <f t="shared" si="21"/>
        <v>1468995</v>
      </c>
    </row>
    <row r="39" spans="1:18" ht="15" customHeight="1">
      <c r="A39" s="107"/>
      <c r="B39" s="104"/>
      <c r="C39" s="105"/>
      <c r="D39" s="62" t="s">
        <v>14</v>
      </c>
      <c r="E39" s="63">
        <f t="shared" si="30"/>
        <v>67690</v>
      </c>
      <c r="F39" s="36">
        <f t="shared" si="30"/>
        <v>110190</v>
      </c>
      <c r="G39" s="36">
        <f t="shared" si="30"/>
        <v>102625</v>
      </c>
      <c r="H39" s="36">
        <f t="shared" si="30"/>
        <v>109940</v>
      </c>
      <c r="I39" s="36">
        <f t="shared" si="30"/>
        <v>148490</v>
      </c>
      <c r="J39" s="36">
        <f t="shared" si="30"/>
        <v>195177</v>
      </c>
      <c r="K39" s="36">
        <f t="shared" si="20"/>
        <v>734112</v>
      </c>
      <c r="L39" s="36">
        <f t="shared" si="31"/>
        <v>42610</v>
      </c>
      <c r="M39" s="36">
        <f t="shared" si="31"/>
        <v>67500</v>
      </c>
      <c r="N39" s="36">
        <f t="shared" si="31"/>
        <v>54630</v>
      </c>
      <c r="O39" s="36">
        <f t="shared" si="31"/>
        <v>74790</v>
      </c>
      <c r="P39" s="36">
        <f t="shared" si="31"/>
        <v>76710</v>
      </c>
      <c r="Q39" s="36">
        <f t="shared" si="31"/>
        <v>115620</v>
      </c>
      <c r="R39" s="37">
        <f t="shared" si="21"/>
        <v>1165972</v>
      </c>
    </row>
    <row r="40" spans="1:18" ht="15" customHeight="1">
      <c r="A40" s="107"/>
      <c r="B40" s="104"/>
      <c r="C40" s="105"/>
      <c r="D40" s="83" t="s">
        <v>15</v>
      </c>
      <c r="E40" s="84">
        <f aca="true" t="shared" si="32" ref="E40:J40">SUM(E38,E39)</f>
        <v>104540</v>
      </c>
      <c r="F40" s="52">
        <f t="shared" si="32"/>
        <v>216790</v>
      </c>
      <c r="G40" s="52">
        <f t="shared" si="32"/>
        <v>149625</v>
      </c>
      <c r="H40" s="52">
        <f t="shared" si="32"/>
        <v>376475</v>
      </c>
      <c r="I40" s="52">
        <f t="shared" si="32"/>
        <v>310220</v>
      </c>
      <c r="J40" s="52">
        <f t="shared" si="32"/>
        <v>277177</v>
      </c>
      <c r="K40" s="52">
        <f t="shared" si="20"/>
        <v>1434827</v>
      </c>
      <c r="L40" s="52">
        <f aca="true" t="shared" si="33" ref="L40:Q40">SUM(L38,L39)</f>
        <v>180130</v>
      </c>
      <c r="M40" s="52">
        <f t="shared" si="33"/>
        <v>172000</v>
      </c>
      <c r="N40" s="52">
        <f t="shared" si="33"/>
        <v>240890</v>
      </c>
      <c r="O40" s="52">
        <f t="shared" si="33"/>
        <v>186790</v>
      </c>
      <c r="P40" s="52">
        <f t="shared" si="33"/>
        <v>197310</v>
      </c>
      <c r="Q40" s="52">
        <f t="shared" si="33"/>
        <v>223020</v>
      </c>
      <c r="R40" s="53">
        <f t="shared" si="21"/>
        <v>2634967</v>
      </c>
    </row>
    <row r="41" spans="1:18" ht="15" customHeight="1">
      <c r="A41" s="106" t="s">
        <v>44</v>
      </c>
      <c r="B41" s="109" t="s">
        <v>45</v>
      </c>
      <c r="C41" s="77" t="s">
        <v>46</v>
      </c>
      <c r="D41" s="28" t="s">
        <v>47</v>
      </c>
      <c r="E41" s="29">
        <v>50</v>
      </c>
      <c r="F41" s="30"/>
      <c r="G41" s="30"/>
      <c r="H41" s="30"/>
      <c r="I41" s="30"/>
      <c r="J41" s="30">
        <v>100</v>
      </c>
      <c r="K41" s="31">
        <f t="shared" si="20"/>
        <v>150</v>
      </c>
      <c r="L41" s="30"/>
      <c r="M41" s="30"/>
      <c r="N41" s="30">
        <v>100</v>
      </c>
      <c r="O41" s="30">
        <v>100</v>
      </c>
      <c r="P41" s="30"/>
      <c r="Q41" s="30"/>
      <c r="R41" s="32">
        <f t="shared" si="21"/>
        <v>350</v>
      </c>
    </row>
    <row r="42" spans="1:18" ht="15" customHeight="1">
      <c r="A42" s="107"/>
      <c r="B42" s="110"/>
      <c r="C42" s="85" t="s">
        <v>10</v>
      </c>
      <c r="D42" s="55" t="s">
        <v>47</v>
      </c>
      <c r="E42" s="56">
        <v>120</v>
      </c>
      <c r="F42" s="57"/>
      <c r="G42" s="57"/>
      <c r="H42" s="57"/>
      <c r="I42" s="57">
        <v>100</v>
      </c>
      <c r="J42" s="57"/>
      <c r="K42" s="58">
        <f t="shared" si="20"/>
        <v>220</v>
      </c>
      <c r="L42" s="57"/>
      <c r="M42" s="57"/>
      <c r="N42" s="57"/>
      <c r="O42" s="57"/>
      <c r="P42" s="57"/>
      <c r="Q42" s="57"/>
      <c r="R42" s="59">
        <f t="shared" si="21"/>
        <v>220</v>
      </c>
    </row>
    <row r="43" spans="1:18" ht="15" customHeight="1">
      <c r="A43" s="107"/>
      <c r="B43" s="110"/>
      <c r="C43" s="86" t="s">
        <v>48</v>
      </c>
      <c r="D43" s="55" t="s">
        <v>47</v>
      </c>
      <c r="E43" s="56"/>
      <c r="F43" s="57">
        <v>80</v>
      </c>
      <c r="G43" s="57">
        <v>310</v>
      </c>
      <c r="H43" s="57">
        <v>140</v>
      </c>
      <c r="I43" s="57">
        <v>350</v>
      </c>
      <c r="J43" s="57">
        <v>200</v>
      </c>
      <c r="K43" s="58">
        <f t="shared" si="20"/>
        <v>1080</v>
      </c>
      <c r="L43" s="57">
        <v>180</v>
      </c>
      <c r="M43" s="57">
        <v>120</v>
      </c>
      <c r="N43" s="57">
        <v>400</v>
      </c>
      <c r="O43" s="57">
        <v>50</v>
      </c>
      <c r="P43" s="57">
        <v>360</v>
      </c>
      <c r="Q43" s="57">
        <v>310</v>
      </c>
      <c r="R43" s="59">
        <f t="shared" si="21"/>
        <v>2500</v>
      </c>
    </row>
    <row r="44" spans="1:18" ht="15" customHeight="1">
      <c r="A44" s="107"/>
      <c r="B44" s="110"/>
      <c r="C44" s="70" t="s">
        <v>49</v>
      </c>
      <c r="D44" s="34" t="s">
        <v>50</v>
      </c>
      <c r="E44" s="16">
        <v>100</v>
      </c>
      <c r="F44" s="35">
        <v>100</v>
      </c>
      <c r="G44" s="35">
        <v>50</v>
      </c>
      <c r="H44" s="35">
        <v>50</v>
      </c>
      <c r="I44" s="35">
        <v>300</v>
      </c>
      <c r="J44" s="35">
        <v>50</v>
      </c>
      <c r="K44" s="36"/>
      <c r="L44" s="35">
        <v>30</v>
      </c>
      <c r="M44" s="35"/>
      <c r="N44" s="35">
        <v>30</v>
      </c>
      <c r="O44" s="35">
        <v>90</v>
      </c>
      <c r="P44" s="35">
        <v>90</v>
      </c>
      <c r="Q44" s="35">
        <v>260</v>
      </c>
      <c r="R44" s="37"/>
    </row>
    <row r="45" spans="1:18" ht="15" customHeight="1">
      <c r="A45" s="107"/>
      <c r="B45" s="111"/>
      <c r="C45" s="87" t="s">
        <v>51</v>
      </c>
      <c r="D45" s="73" t="s">
        <v>11</v>
      </c>
      <c r="E45" s="16"/>
      <c r="F45" s="35"/>
      <c r="G45" s="35"/>
      <c r="H45" s="35"/>
      <c r="I45" s="35">
        <v>80</v>
      </c>
      <c r="J45" s="35">
        <v>40</v>
      </c>
      <c r="K45" s="36">
        <f>SUM(E45,F45,G45,H45,I45,J45)</f>
        <v>120</v>
      </c>
      <c r="L45" s="35">
        <v>130</v>
      </c>
      <c r="M45" s="35">
        <v>30</v>
      </c>
      <c r="N45" s="35">
        <v>70</v>
      </c>
      <c r="O45" s="35">
        <v>60</v>
      </c>
      <c r="P45" s="35">
        <v>150</v>
      </c>
      <c r="Q45" s="35">
        <v>130</v>
      </c>
      <c r="R45" s="37">
        <f>SUM(K45,L45,M45,N45,O45,P45,Q45)</f>
        <v>690</v>
      </c>
    </row>
    <row r="46" spans="1:18" ht="15" customHeight="1">
      <c r="A46" s="108"/>
      <c r="B46" s="112" t="s">
        <v>52</v>
      </c>
      <c r="C46" s="119"/>
      <c r="D46" s="113"/>
      <c r="E46" s="88">
        <f aca="true" t="shared" si="34" ref="E46:J46">SUM(E41:E45)</f>
        <v>270</v>
      </c>
      <c r="F46" s="42">
        <f t="shared" si="34"/>
        <v>180</v>
      </c>
      <c r="G46" s="42">
        <f t="shared" si="34"/>
        <v>360</v>
      </c>
      <c r="H46" s="42">
        <f t="shared" si="34"/>
        <v>190</v>
      </c>
      <c r="I46" s="42">
        <f t="shared" si="34"/>
        <v>830</v>
      </c>
      <c r="J46" s="42">
        <f t="shared" si="34"/>
        <v>390</v>
      </c>
      <c r="K46" s="42">
        <f>SUM(E46,F46,G46,H46,I46,J46)</f>
        <v>2220</v>
      </c>
      <c r="L46" s="42">
        <f aca="true" t="shared" si="35" ref="L46:Q46">SUM(L41:L45)</f>
        <v>340</v>
      </c>
      <c r="M46" s="42">
        <f t="shared" si="35"/>
        <v>150</v>
      </c>
      <c r="N46" s="42">
        <f t="shared" si="35"/>
        <v>600</v>
      </c>
      <c r="O46" s="42">
        <f t="shared" si="35"/>
        <v>300</v>
      </c>
      <c r="P46" s="42">
        <f t="shared" si="35"/>
        <v>600</v>
      </c>
      <c r="Q46" s="42">
        <f t="shared" si="35"/>
        <v>700</v>
      </c>
      <c r="R46" s="43">
        <f>SUM(K46,L46,M46,N46,O46,P46,Q46)</f>
        <v>4910</v>
      </c>
    </row>
    <row r="47" spans="1:18" ht="15" customHeight="1">
      <c r="A47" s="107" t="s">
        <v>53</v>
      </c>
      <c r="B47" s="91" t="s">
        <v>20</v>
      </c>
      <c r="C47" s="70" t="s">
        <v>21</v>
      </c>
      <c r="D47" s="34" t="s">
        <v>14</v>
      </c>
      <c r="E47" s="16"/>
      <c r="F47" s="35"/>
      <c r="G47" s="35"/>
      <c r="H47" s="35"/>
      <c r="I47" s="35"/>
      <c r="J47" s="35">
        <v>45630</v>
      </c>
      <c r="K47" s="36">
        <f>SUM(E47,F47,G47,H47,I47,J47)</f>
        <v>45630</v>
      </c>
      <c r="L47" s="35">
        <v>44200</v>
      </c>
      <c r="M47" s="35"/>
      <c r="N47" s="35">
        <v>31880</v>
      </c>
      <c r="O47" s="35"/>
      <c r="P47" s="35"/>
      <c r="Q47" s="35">
        <v>10000</v>
      </c>
      <c r="R47" s="37">
        <f aca="true" t="shared" si="36" ref="R47:R52">SUM(K47:Q47)</f>
        <v>131710</v>
      </c>
    </row>
    <row r="48" spans="1:18" ht="15" customHeight="1">
      <c r="A48" s="107"/>
      <c r="B48" s="91"/>
      <c r="C48" s="70" t="s">
        <v>31</v>
      </c>
      <c r="D48" s="34" t="s">
        <v>28</v>
      </c>
      <c r="E48" s="16"/>
      <c r="F48" s="35"/>
      <c r="G48" s="35"/>
      <c r="H48" s="35"/>
      <c r="I48" s="35"/>
      <c r="J48" s="35"/>
      <c r="K48" s="36"/>
      <c r="L48" s="35"/>
      <c r="M48" s="35"/>
      <c r="N48" s="35">
        <v>20000</v>
      </c>
      <c r="O48" s="35"/>
      <c r="P48" s="35"/>
      <c r="Q48" s="35"/>
      <c r="R48" s="37">
        <f t="shared" si="36"/>
        <v>20000</v>
      </c>
    </row>
    <row r="49" spans="1:18" ht="15" customHeight="1">
      <c r="A49" s="107"/>
      <c r="B49" s="89" t="s">
        <v>25</v>
      </c>
      <c r="C49" s="92" t="s">
        <v>54</v>
      </c>
      <c r="D49" s="39" t="s">
        <v>28</v>
      </c>
      <c r="E49" s="40"/>
      <c r="F49" s="41"/>
      <c r="G49" s="41"/>
      <c r="H49" s="41"/>
      <c r="I49" s="41"/>
      <c r="J49" s="41"/>
      <c r="K49" s="42"/>
      <c r="L49" s="41"/>
      <c r="M49" s="41"/>
      <c r="N49" s="41"/>
      <c r="O49" s="41"/>
      <c r="P49" s="41">
        <v>40000</v>
      </c>
      <c r="Q49" s="41"/>
      <c r="R49" s="43">
        <f t="shared" si="36"/>
        <v>40000</v>
      </c>
    </row>
    <row r="50" spans="1:18" ht="15" customHeight="1">
      <c r="A50" s="107"/>
      <c r="B50" s="102" t="s">
        <v>16</v>
      </c>
      <c r="C50" s="103"/>
      <c r="D50" s="60" t="s">
        <v>13</v>
      </c>
      <c r="E50" s="61">
        <f aca="true" t="shared" si="37" ref="E50:Q50">SUM(E48:E49)</f>
        <v>0</v>
      </c>
      <c r="F50" s="31">
        <f t="shared" si="37"/>
        <v>0</v>
      </c>
      <c r="G50" s="31">
        <f t="shared" si="37"/>
        <v>0</v>
      </c>
      <c r="H50" s="31">
        <f t="shared" si="37"/>
        <v>0</v>
      </c>
      <c r="I50" s="31">
        <f t="shared" si="37"/>
        <v>0</v>
      </c>
      <c r="J50" s="31">
        <f t="shared" si="37"/>
        <v>0</v>
      </c>
      <c r="K50" s="31">
        <f t="shared" si="37"/>
        <v>0</v>
      </c>
      <c r="L50" s="31">
        <f t="shared" si="37"/>
        <v>0</v>
      </c>
      <c r="M50" s="31">
        <f t="shared" si="37"/>
        <v>0</v>
      </c>
      <c r="N50" s="31">
        <f t="shared" si="37"/>
        <v>20000</v>
      </c>
      <c r="O50" s="31">
        <f t="shared" si="37"/>
        <v>0</v>
      </c>
      <c r="P50" s="31">
        <f t="shared" si="37"/>
        <v>40000</v>
      </c>
      <c r="Q50" s="31">
        <f t="shared" si="37"/>
        <v>0</v>
      </c>
      <c r="R50" s="32">
        <f t="shared" si="36"/>
        <v>60000</v>
      </c>
    </row>
    <row r="51" spans="1:18" ht="15" customHeight="1">
      <c r="A51" s="107"/>
      <c r="B51" s="104"/>
      <c r="C51" s="105"/>
      <c r="D51" s="62" t="s">
        <v>14</v>
      </c>
      <c r="E51" s="63">
        <f aca="true" t="shared" si="38" ref="E51:Q51">SUM(E47)</f>
        <v>0</v>
      </c>
      <c r="F51" s="36">
        <f t="shared" si="38"/>
        <v>0</v>
      </c>
      <c r="G51" s="36">
        <f t="shared" si="38"/>
        <v>0</v>
      </c>
      <c r="H51" s="36">
        <f t="shared" si="38"/>
        <v>0</v>
      </c>
      <c r="I51" s="36">
        <f t="shared" si="38"/>
        <v>0</v>
      </c>
      <c r="J51" s="36">
        <f t="shared" si="38"/>
        <v>45630</v>
      </c>
      <c r="K51" s="36">
        <f t="shared" si="38"/>
        <v>45630</v>
      </c>
      <c r="L51" s="36">
        <f t="shared" si="38"/>
        <v>44200</v>
      </c>
      <c r="M51" s="36">
        <f t="shared" si="38"/>
        <v>0</v>
      </c>
      <c r="N51" s="36">
        <f t="shared" si="38"/>
        <v>31880</v>
      </c>
      <c r="O51" s="36">
        <f t="shared" si="38"/>
        <v>0</v>
      </c>
      <c r="P51" s="36">
        <f t="shared" si="38"/>
        <v>0</v>
      </c>
      <c r="Q51" s="36">
        <f t="shared" si="38"/>
        <v>10000</v>
      </c>
      <c r="R51" s="37">
        <f t="shared" si="36"/>
        <v>131710</v>
      </c>
    </row>
    <row r="52" spans="1:18" ht="15" customHeight="1">
      <c r="A52" s="107"/>
      <c r="B52" s="104"/>
      <c r="C52" s="105"/>
      <c r="D52" s="83" t="s">
        <v>15</v>
      </c>
      <c r="E52" s="84">
        <f aca="true" t="shared" si="39" ref="E52:Q52">SUM(E50:E51)</f>
        <v>0</v>
      </c>
      <c r="F52" s="52">
        <f t="shared" si="39"/>
        <v>0</v>
      </c>
      <c r="G52" s="52">
        <f t="shared" si="39"/>
        <v>0</v>
      </c>
      <c r="H52" s="52">
        <f t="shared" si="39"/>
        <v>0</v>
      </c>
      <c r="I52" s="52">
        <f t="shared" si="39"/>
        <v>0</v>
      </c>
      <c r="J52" s="52">
        <f t="shared" si="39"/>
        <v>45630</v>
      </c>
      <c r="K52" s="52">
        <f t="shared" si="39"/>
        <v>45630</v>
      </c>
      <c r="L52" s="52">
        <f t="shared" si="39"/>
        <v>44200</v>
      </c>
      <c r="M52" s="52">
        <f t="shared" si="39"/>
        <v>0</v>
      </c>
      <c r="N52" s="52">
        <f t="shared" si="39"/>
        <v>51880</v>
      </c>
      <c r="O52" s="52">
        <f t="shared" si="39"/>
        <v>0</v>
      </c>
      <c r="P52" s="52">
        <f t="shared" si="39"/>
        <v>40000</v>
      </c>
      <c r="Q52" s="52">
        <f t="shared" si="39"/>
        <v>10000</v>
      </c>
      <c r="R52" s="53">
        <f t="shared" si="36"/>
        <v>191710</v>
      </c>
    </row>
    <row r="53" spans="1:18" ht="15" customHeight="1">
      <c r="A53" s="106" t="s">
        <v>55</v>
      </c>
      <c r="B53" s="109" t="s">
        <v>30</v>
      </c>
      <c r="C53" s="77" t="s">
        <v>56</v>
      </c>
      <c r="D53" s="28" t="s">
        <v>28</v>
      </c>
      <c r="E53" s="29"/>
      <c r="F53" s="30"/>
      <c r="G53" s="30"/>
      <c r="H53" s="30"/>
      <c r="I53" s="30"/>
      <c r="J53" s="30">
        <v>23987</v>
      </c>
      <c r="K53" s="31">
        <f aca="true" t="shared" si="40" ref="K53:K70">SUM(E53,F53,G53,H53,I53,J53)</f>
        <v>23987</v>
      </c>
      <c r="L53" s="30"/>
      <c r="M53" s="30"/>
      <c r="N53" s="30"/>
      <c r="O53" s="30"/>
      <c r="P53" s="30"/>
      <c r="Q53" s="30"/>
      <c r="R53" s="32">
        <f aca="true" t="shared" si="41" ref="R53:R70">SUM(K53,L53,M53,N53,O53,P53,Q53)</f>
        <v>23987</v>
      </c>
    </row>
    <row r="54" spans="1:18" ht="15" customHeight="1">
      <c r="A54" s="107"/>
      <c r="B54" s="110"/>
      <c r="C54" s="90" t="s">
        <v>31</v>
      </c>
      <c r="D54" s="33" t="s">
        <v>13</v>
      </c>
      <c r="E54" s="50"/>
      <c r="F54" s="51"/>
      <c r="G54" s="51"/>
      <c r="H54" s="51"/>
      <c r="I54" s="51"/>
      <c r="J54" s="51"/>
      <c r="K54" s="52">
        <f t="shared" si="40"/>
        <v>0</v>
      </c>
      <c r="L54" s="51">
        <v>11000</v>
      </c>
      <c r="M54" s="51">
        <v>11000</v>
      </c>
      <c r="N54" s="51"/>
      <c r="O54" s="51"/>
      <c r="P54" s="51"/>
      <c r="Q54" s="51"/>
      <c r="R54" s="53">
        <f t="shared" si="41"/>
        <v>22000</v>
      </c>
    </row>
    <row r="55" spans="1:18" ht="15" customHeight="1">
      <c r="A55" s="107"/>
      <c r="B55" s="110"/>
      <c r="C55" s="100"/>
      <c r="D55" s="44" t="s">
        <v>22</v>
      </c>
      <c r="E55" s="45">
        <v>42725</v>
      </c>
      <c r="F55" s="46">
        <v>28159</v>
      </c>
      <c r="G55" s="46">
        <v>50581</v>
      </c>
      <c r="H55" s="46">
        <v>29351</v>
      </c>
      <c r="I55" s="46">
        <v>10464</v>
      </c>
      <c r="J55" s="46">
        <v>29474</v>
      </c>
      <c r="K55" s="47">
        <f t="shared" si="40"/>
        <v>190754</v>
      </c>
      <c r="L55" s="46">
        <v>22948</v>
      </c>
      <c r="M55" s="46"/>
      <c r="N55" s="46"/>
      <c r="O55" s="46"/>
      <c r="P55" s="46"/>
      <c r="Q55" s="46"/>
      <c r="R55" s="48">
        <f t="shared" si="41"/>
        <v>213702</v>
      </c>
    </row>
    <row r="56" spans="1:18" ht="15" customHeight="1">
      <c r="A56" s="107"/>
      <c r="B56" s="110"/>
      <c r="C56" s="100"/>
      <c r="D56" s="33" t="s">
        <v>43</v>
      </c>
      <c r="E56" s="50">
        <f aca="true" t="shared" si="42" ref="E56:J56">SUM(E54:E55)</f>
        <v>42725</v>
      </c>
      <c r="F56" s="51">
        <f t="shared" si="42"/>
        <v>28159</v>
      </c>
      <c r="G56" s="51">
        <f t="shared" si="42"/>
        <v>50581</v>
      </c>
      <c r="H56" s="51">
        <f t="shared" si="42"/>
        <v>29351</v>
      </c>
      <c r="I56" s="51">
        <f t="shared" si="42"/>
        <v>10464</v>
      </c>
      <c r="J56" s="51">
        <f t="shared" si="42"/>
        <v>29474</v>
      </c>
      <c r="K56" s="52">
        <f t="shared" si="40"/>
        <v>190754</v>
      </c>
      <c r="L56" s="51">
        <f aca="true" t="shared" si="43" ref="L56:Q56">SUM(L54:L55)</f>
        <v>33948</v>
      </c>
      <c r="M56" s="51">
        <f t="shared" si="43"/>
        <v>11000</v>
      </c>
      <c r="N56" s="51">
        <f t="shared" si="43"/>
        <v>0</v>
      </c>
      <c r="O56" s="51">
        <f t="shared" si="43"/>
        <v>0</v>
      </c>
      <c r="P56" s="51">
        <f t="shared" si="43"/>
        <v>0</v>
      </c>
      <c r="Q56" s="51">
        <f t="shared" si="43"/>
        <v>0</v>
      </c>
      <c r="R56" s="53">
        <f t="shared" si="41"/>
        <v>235702</v>
      </c>
    </row>
    <row r="57" spans="1:18" ht="15" customHeight="1">
      <c r="A57" s="107"/>
      <c r="B57" s="110"/>
      <c r="C57" s="99" t="s">
        <v>57</v>
      </c>
      <c r="D57" s="28" t="s">
        <v>28</v>
      </c>
      <c r="E57" s="29">
        <f aca="true" t="shared" si="44" ref="E57:J57">SUM(E53,E54)</f>
        <v>0</v>
      </c>
      <c r="F57" s="30">
        <f t="shared" si="44"/>
        <v>0</v>
      </c>
      <c r="G57" s="30">
        <f t="shared" si="44"/>
        <v>0</v>
      </c>
      <c r="H57" s="30">
        <f t="shared" si="44"/>
        <v>0</v>
      </c>
      <c r="I57" s="30">
        <f t="shared" si="44"/>
        <v>0</v>
      </c>
      <c r="J57" s="30">
        <f t="shared" si="44"/>
        <v>23987</v>
      </c>
      <c r="K57" s="31">
        <f t="shared" si="40"/>
        <v>23987</v>
      </c>
      <c r="L57" s="30">
        <f aca="true" t="shared" si="45" ref="L57:Q57">SUM(L53,L54)</f>
        <v>11000</v>
      </c>
      <c r="M57" s="30">
        <f t="shared" si="45"/>
        <v>11000</v>
      </c>
      <c r="N57" s="30">
        <f t="shared" si="45"/>
        <v>0</v>
      </c>
      <c r="O57" s="30">
        <f t="shared" si="45"/>
        <v>0</v>
      </c>
      <c r="P57" s="30">
        <f t="shared" si="45"/>
        <v>0</v>
      </c>
      <c r="Q57" s="30">
        <f t="shared" si="45"/>
        <v>0</v>
      </c>
      <c r="R57" s="32">
        <f t="shared" si="41"/>
        <v>45987</v>
      </c>
    </row>
    <row r="58" spans="1:18" ht="15" customHeight="1">
      <c r="A58" s="107"/>
      <c r="B58" s="110"/>
      <c r="C58" s="100"/>
      <c r="D58" s="34" t="s">
        <v>22</v>
      </c>
      <c r="E58" s="16">
        <f aca="true" t="shared" si="46" ref="E58:J58">E55</f>
        <v>42725</v>
      </c>
      <c r="F58" s="35">
        <f t="shared" si="46"/>
        <v>28159</v>
      </c>
      <c r="G58" s="35">
        <f t="shared" si="46"/>
        <v>50581</v>
      </c>
      <c r="H58" s="35">
        <f t="shared" si="46"/>
        <v>29351</v>
      </c>
      <c r="I58" s="35">
        <f t="shared" si="46"/>
        <v>10464</v>
      </c>
      <c r="J58" s="35">
        <f t="shared" si="46"/>
        <v>29474</v>
      </c>
      <c r="K58" s="36">
        <f t="shared" si="40"/>
        <v>190754</v>
      </c>
      <c r="L58" s="35">
        <f aca="true" t="shared" si="47" ref="L58:Q58">L55</f>
        <v>22948</v>
      </c>
      <c r="M58" s="35">
        <f t="shared" si="47"/>
        <v>0</v>
      </c>
      <c r="N58" s="35">
        <f t="shared" si="47"/>
        <v>0</v>
      </c>
      <c r="O58" s="35">
        <f t="shared" si="47"/>
        <v>0</v>
      </c>
      <c r="P58" s="35">
        <f t="shared" si="47"/>
        <v>0</v>
      </c>
      <c r="Q58" s="35">
        <f t="shared" si="47"/>
        <v>0</v>
      </c>
      <c r="R58" s="37">
        <f t="shared" si="41"/>
        <v>213702</v>
      </c>
    </row>
    <row r="59" spans="1:18" ht="15" customHeight="1">
      <c r="A59" s="107"/>
      <c r="B59" s="111"/>
      <c r="C59" s="101"/>
      <c r="D59" s="93" t="s">
        <v>43</v>
      </c>
      <c r="E59" s="94">
        <f aca="true" t="shared" si="48" ref="E59:J59">SUM(E57:E58)</f>
        <v>42725</v>
      </c>
      <c r="F59" s="74">
        <f t="shared" si="48"/>
        <v>28159</v>
      </c>
      <c r="G59" s="74">
        <f t="shared" si="48"/>
        <v>50581</v>
      </c>
      <c r="H59" s="74">
        <f t="shared" si="48"/>
        <v>29351</v>
      </c>
      <c r="I59" s="74">
        <f t="shared" si="48"/>
        <v>10464</v>
      </c>
      <c r="J59" s="74">
        <f t="shared" si="48"/>
        <v>53461</v>
      </c>
      <c r="K59" s="75">
        <f t="shared" si="40"/>
        <v>214741</v>
      </c>
      <c r="L59" s="74">
        <f aca="true" t="shared" si="49" ref="L59:Q59">SUM(L57:L58)</f>
        <v>33948</v>
      </c>
      <c r="M59" s="74">
        <f t="shared" si="49"/>
        <v>11000</v>
      </c>
      <c r="N59" s="74">
        <f t="shared" si="49"/>
        <v>0</v>
      </c>
      <c r="O59" s="74">
        <f t="shared" si="49"/>
        <v>0</v>
      </c>
      <c r="P59" s="74">
        <f t="shared" si="49"/>
        <v>0</v>
      </c>
      <c r="Q59" s="74">
        <f t="shared" si="49"/>
        <v>0</v>
      </c>
      <c r="R59" s="76">
        <f t="shared" si="41"/>
        <v>259689</v>
      </c>
    </row>
    <row r="60" spans="1:18" ht="15" customHeight="1">
      <c r="A60" s="107"/>
      <c r="B60" s="110" t="s">
        <v>58</v>
      </c>
      <c r="C60" s="71" t="s">
        <v>54</v>
      </c>
      <c r="D60" s="55" t="s">
        <v>28</v>
      </c>
      <c r="E60" s="56"/>
      <c r="F60" s="57"/>
      <c r="G60" s="57"/>
      <c r="H60" s="57"/>
      <c r="I60" s="57"/>
      <c r="J60" s="57"/>
      <c r="K60" s="58">
        <f t="shared" si="40"/>
        <v>0</v>
      </c>
      <c r="L60" s="57"/>
      <c r="M60" s="57"/>
      <c r="N60" s="57"/>
      <c r="O60" s="57"/>
      <c r="P60" s="57"/>
      <c r="Q60" s="57"/>
      <c r="R60" s="59">
        <f t="shared" si="41"/>
        <v>0</v>
      </c>
    </row>
    <row r="61" spans="1:18" ht="15" customHeight="1">
      <c r="A61" s="107"/>
      <c r="B61" s="110"/>
      <c r="C61" s="86" t="s">
        <v>59</v>
      </c>
      <c r="D61" s="55" t="s">
        <v>28</v>
      </c>
      <c r="E61" s="56"/>
      <c r="F61" s="57"/>
      <c r="G61" s="57"/>
      <c r="H61" s="57"/>
      <c r="I61" s="57">
        <v>31500</v>
      </c>
      <c r="J61" s="57"/>
      <c r="K61" s="58">
        <f t="shared" si="40"/>
        <v>31500</v>
      </c>
      <c r="L61" s="57"/>
      <c r="M61" s="57"/>
      <c r="N61" s="57"/>
      <c r="O61" s="57"/>
      <c r="P61" s="57"/>
      <c r="Q61" s="57"/>
      <c r="R61" s="59">
        <f t="shared" si="41"/>
        <v>31500</v>
      </c>
    </row>
    <row r="62" spans="1:18" ht="15" customHeight="1">
      <c r="A62" s="107"/>
      <c r="B62" s="110"/>
      <c r="C62" s="85" t="s">
        <v>60</v>
      </c>
      <c r="D62" s="55" t="s">
        <v>47</v>
      </c>
      <c r="E62" s="56"/>
      <c r="F62" s="57">
        <v>350</v>
      </c>
      <c r="G62" s="57">
        <v>714</v>
      </c>
      <c r="H62" s="57">
        <v>594</v>
      </c>
      <c r="I62" s="57">
        <v>1308</v>
      </c>
      <c r="J62" s="57">
        <v>366</v>
      </c>
      <c r="K62" s="58">
        <f t="shared" si="40"/>
        <v>3332</v>
      </c>
      <c r="L62" s="57">
        <v>300</v>
      </c>
      <c r="M62" s="57"/>
      <c r="N62" s="57">
        <v>1836</v>
      </c>
      <c r="O62" s="57"/>
      <c r="P62" s="57"/>
      <c r="Q62" s="57"/>
      <c r="R62" s="59">
        <f t="shared" si="41"/>
        <v>5468</v>
      </c>
    </row>
    <row r="63" spans="1:18" ht="15" customHeight="1">
      <c r="A63" s="107"/>
      <c r="B63" s="110"/>
      <c r="C63" s="72" t="s">
        <v>48</v>
      </c>
      <c r="D63" s="34" t="s">
        <v>47</v>
      </c>
      <c r="E63" s="16">
        <v>286</v>
      </c>
      <c r="F63" s="35">
        <v>896</v>
      </c>
      <c r="G63" s="35">
        <v>806</v>
      </c>
      <c r="H63" s="35">
        <v>160</v>
      </c>
      <c r="I63" s="35">
        <v>674</v>
      </c>
      <c r="J63" s="35"/>
      <c r="K63" s="36">
        <f t="shared" si="40"/>
        <v>2822</v>
      </c>
      <c r="L63" s="35">
        <v>450</v>
      </c>
      <c r="M63" s="35">
        <v>320</v>
      </c>
      <c r="N63" s="35"/>
      <c r="O63" s="35">
        <v>280</v>
      </c>
      <c r="P63" s="35">
        <v>200</v>
      </c>
      <c r="Q63" s="35">
        <v>100</v>
      </c>
      <c r="R63" s="37">
        <f t="shared" si="41"/>
        <v>4172</v>
      </c>
    </row>
    <row r="64" spans="1:18" ht="15" customHeight="1">
      <c r="A64" s="107"/>
      <c r="B64" s="110"/>
      <c r="C64" s="99" t="s">
        <v>57</v>
      </c>
      <c r="D64" s="28" t="s">
        <v>28</v>
      </c>
      <c r="E64" s="29">
        <f aca="true" t="shared" si="50" ref="E64:J64">SUM(E60,E61)</f>
        <v>0</v>
      </c>
      <c r="F64" s="30">
        <f t="shared" si="50"/>
        <v>0</v>
      </c>
      <c r="G64" s="30">
        <f t="shared" si="50"/>
        <v>0</v>
      </c>
      <c r="H64" s="30">
        <f t="shared" si="50"/>
        <v>0</v>
      </c>
      <c r="I64" s="30">
        <f t="shared" si="50"/>
        <v>31500</v>
      </c>
      <c r="J64" s="30">
        <f t="shared" si="50"/>
        <v>0</v>
      </c>
      <c r="K64" s="31">
        <f t="shared" si="40"/>
        <v>31500</v>
      </c>
      <c r="L64" s="30">
        <f aca="true" t="shared" si="51" ref="L64:Q64">SUM(L60,L61)</f>
        <v>0</v>
      </c>
      <c r="M64" s="30">
        <f t="shared" si="51"/>
        <v>0</v>
      </c>
      <c r="N64" s="30">
        <f t="shared" si="51"/>
        <v>0</v>
      </c>
      <c r="O64" s="30">
        <f t="shared" si="51"/>
        <v>0</v>
      </c>
      <c r="P64" s="30">
        <f t="shared" si="51"/>
        <v>0</v>
      </c>
      <c r="Q64" s="30">
        <f t="shared" si="51"/>
        <v>0</v>
      </c>
      <c r="R64" s="32">
        <f t="shared" si="41"/>
        <v>31500</v>
      </c>
    </row>
    <row r="65" spans="1:18" ht="15" customHeight="1">
      <c r="A65" s="107"/>
      <c r="B65" s="110"/>
      <c r="C65" s="100"/>
      <c r="D65" s="34" t="s">
        <v>47</v>
      </c>
      <c r="E65" s="16">
        <f aca="true" t="shared" si="52" ref="E65:J65">SUM(E62,E63)</f>
        <v>286</v>
      </c>
      <c r="F65" s="35">
        <f t="shared" si="52"/>
        <v>1246</v>
      </c>
      <c r="G65" s="35">
        <f t="shared" si="52"/>
        <v>1520</v>
      </c>
      <c r="H65" s="35">
        <f t="shared" si="52"/>
        <v>754</v>
      </c>
      <c r="I65" s="35">
        <f t="shared" si="52"/>
        <v>1982</v>
      </c>
      <c r="J65" s="35">
        <f t="shared" si="52"/>
        <v>366</v>
      </c>
      <c r="K65" s="36">
        <f t="shared" si="40"/>
        <v>6154</v>
      </c>
      <c r="L65" s="35">
        <f aca="true" t="shared" si="53" ref="L65:Q65">SUM(L62,L63)</f>
        <v>750</v>
      </c>
      <c r="M65" s="35">
        <f t="shared" si="53"/>
        <v>320</v>
      </c>
      <c r="N65" s="35">
        <f t="shared" si="53"/>
        <v>1836</v>
      </c>
      <c r="O65" s="35">
        <f t="shared" si="53"/>
        <v>280</v>
      </c>
      <c r="P65" s="35">
        <f t="shared" si="53"/>
        <v>200</v>
      </c>
      <c r="Q65" s="35">
        <f t="shared" si="53"/>
        <v>100</v>
      </c>
      <c r="R65" s="37">
        <f t="shared" si="41"/>
        <v>9640</v>
      </c>
    </row>
    <row r="66" spans="1:18" ht="15" customHeight="1">
      <c r="A66" s="107"/>
      <c r="B66" s="111"/>
      <c r="C66" s="101"/>
      <c r="D66" s="93" t="s">
        <v>43</v>
      </c>
      <c r="E66" s="94">
        <f aca="true" t="shared" si="54" ref="E66:J66">SUM(E64:E65)</f>
        <v>286</v>
      </c>
      <c r="F66" s="74">
        <f t="shared" si="54"/>
        <v>1246</v>
      </c>
      <c r="G66" s="74">
        <f t="shared" si="54"/>
        <v>1520</v>
      </c>
      <c r="H66" s="74">
        <f t="shared" si="54"/>
        <v>754</v>
      </c>
      <c r="I66" s="74">
        <f t="shared" si="54"/>
        <v>33482</v>
      </c>
      <c r="J66" s="74">
        <f t="shared" si="54"/>
        <v>366</v>
      </c>
      <c r="K66" s="75">
        <f t="shared" si="40"/>
        <v>37654</v>
      </c>
      <c r="L66" s="74">
        <f aca="true" t="shared" si="55" ref="L66:Q66">SUM(L64:L65)</f>
        <v>750</v>
      </c>
      <c r="M66" s="74">
        <f t="shared" si="55"/>
        <v>320</v>
      </c>
      <c r="N66" s="74">
        <f t="shared" si="55"/>
        <v>1836</v>
      </c>
      <c r="O66" s="74">
        <f t="shared" si="55"/>
        <v>280</v>
      </c>
      <c r="P66" s="74">
        <f t="shared" si="55"/>
        <v>200</v>
      </c>
      <c r="Q66" s="74">
        <f t="shared" si="55"/>
        <v>100</v>
      </c>
      <c r="R66" s="76">
        <f t="shared" si="41"/>
        <v>41140</v>
      </c>
    </row>
    <row r="67" spans="1:18" ht="15" customHeight="1">
      <c r="A67" s="107"/>
      <c r="B67" s="102" t="s">
        <v>17</v>
      </c>
      <c r="C67" s="103"/>
      <c r="D67" s="62" t="s">
        <v>13</v>
      </c>
      <c r="E67" s="63">
        <f aca="true" t="shared" si="56" ref="E67:J67">SUM(E57,E64)</f>
        <v>0</v>
      </c>
      <c r="F67" s="36">
        <f t="shared" si="56"/>
        <v>0</v>
      </c>
      <c r="G67" s="36">
        <f t="shared" si="56"/>
        <v>0</v>
      </c>
      <c r="H67" s="36">
        <f t="shared" si="56"/>
        <v>0</v>
      </c>
      <c r="I67" s="36">
        <f t="shared" si="56"/>
        <v>31500</v>
      </c>
      <c r="J67" s="36">
        <f t="shared" si="56"/>
        <v>23987</v>
      </c>
      <c r="K67" s="36">
        <f t="shared" si="40"/>
        <v>55487</v>
      </c>
      <c r="L67" s="36">
        <f aca="true" t="shared" si="57" ref="L67:Q67">SUM(L57,L64)</f>
        <v>11000</v>
      </c>
      <c r="M67" s="36">
        <f t="shared" si="57"/>
        <v>11000</v>
      </c>
      <c r="N67" s="36">
        <f t="shared" si="57"/>
        <v>0</v>
      </c>
      <c r="O67" s="36">
        <f t="shared" si="57"/>
        <v>0</v>
      </c>
      <c r="P67" s="36">
        <f t="shared" si="57"/>
        <v>0</v>
      </c>
      <c r="Q67" s="36">
        <f t="shared" si="57"/>
        <v>0</v>
      </c>
      <c r="R67" s="37">
        <f t="shared" si="41"/>
        <v>77487</v>
      </c>
    </row>
    <row r="68" spans="1:18" ht="15" customHeight="1">
      <c r="A68" s="107"/>
      <c r="B68" s="104"/>
      <c r="C68" s="105"/>
      <c r="D68" s="62" t="s">
        <v>14</v>
      </c>
      <c r="E68" s="63">
        <f aca="true" t="shared" si="58" ref="E68:J68">E58</f>
        <v>42725</v>
      </c>
      <c r="F68" s="36">
        <f t="shared" si="58"/>
        <v>28159</v>
      </c>
      <c r="G68" s="36">
        <f t="shared" si="58"/>
        <v>50581</v>
      </c>
      <c r="H68" s="36">
        <f t="shared" si="58"/>
        <v>29351</v>
      </c>
      <c r="I68" s="36">
        <f t="shared" si="58"/>
        <v>10464</v>
      </c>
      <c r="J68" s="36">
        <f t="shared" si="58"/>
        <v>29474</v>
      </c>
      <c r="K68" s="36">
        <f t="shared" si="40"/>
        <v>190754</v>
      </c>
      <c r="L68" s="36">
        <f aca="true" t="shared" si="59" ref="L68:Q68">L58</f>
        <v>22948</v>
      </c>
      <c r="M68" s="36">
        <f t="shared" si="59"/>
        <v>0</v>
      </c>
      <c r="N68" s="36">
        <f t="shared" si="59"/>
        <v>0</v>
      </c>
      <c r="O68" s="36">
        <f t="shared" si="59"/>
        <v>0</v>
      </c>
      <c r="P68" s="36">
        <f t="shared" si="59"/>
        <v>0</v>
      </c>
      <c r="Q68" s="36">
        <f t="shared" si="59"/>
        <v>0</v>
      </c>
      <c r="R68" s="37">
        <f t="shared" si="41"/>
        <v>213702</v>
      </c>
    </row>
    <row r="69" spans="1:18" ht="15" customHeight="1">
      <c r="A69" s="107"/>
      <c r="B69" s="104"/>
      <c r="C69" s="105"/>
      <c r="D69" s="64" t="s">
        <v>11</v>
      </c>
      <c r="E69" s="65">
        <f aca="true" t="shared" si="60" ref="E69:J69">E65</f>
        <v>286</v>
      </c>
      <c r="F69" s="47">
        <f t="shared" si="60"/>
        <v>1246</v>
      </c>
      <c r="G69" s="47">
        <f t="shared" si="60"/>
        <v>1520</v>
      </c>
      <c r="H69" s="47">
        <f t="shared" si="60"/>
        <v>754</v>
      </c>
      <c r="I69" s="47">
        <f t="shared" si="60"/>
        <v>1982</v>
      </c>
      <c r="J69" s="47">
        <f t="shared" si="60"/>
        <v>366</v>
      </c>
      <c r="K69" s="47">
        <f t="shared" si="40"/>
        <v>6154</v>
      </c>
      <c r="L69" s="47">
        <f aca="true" t="shared" si="61" ref="L69:Q69">L65</f>
        <v>750</v>
      </c>
      <c r="M69" s="47">
        <f t="shared" si="61"/>
        <v>320</v>
      </c>
      <c r="N69" s="47">
        <f t="shared" si="61"/>
        <v>1836</v>
      </c>
      <c r="O69" s="47">
        <f t="shared" si="61"/>
        <v>280</v>
      </c>
      <c r="P69" s="47">
        <f t="shared" si="61"/>
        <v>200</v>
      </c>
      <c r="Q69" s="47">
        <f t="shared" si="61"/>
        <v>100</v>
      </c>
      <c r="R69" s="48">
        <f t="shared" si="41"/>
        <v>9640</v>
      </c>
    </row>
    <row r="70" spans="1:18" ht="15" customHeight="1">
      <c r="A70" s="108"/>
      <c r="B70" s="112"/>
      <c r="C70" s="113"/>
      <c r="D70" s="66" t="s">
        <v>15</v>
      </c>
      <c r="E70" s="67">
        <f aca="true" t="shared" si="62" ref="E70:J70">SUM(E67:E69)</f>
        <v>43011</v>
      </c>
      <c r="F70" s="68">
        <f t="shared" si="62"/>
        <v>29405</v>
      </c>
      <c r="G70" s="68">
        <f t="shared" si="62"/>
        <v>52101</v>
      </c>
      <c r="H70" s="68">
        <f t="shared" si="62"/>
        <v>30105</v>
      </c>
      <c r="I70" s="68">
        <f t="shared" si="62"/>
        <v>43946</v>
      </c>
      <c r="J70" s="68">
        <f t="shared" si="62"/>
        <v>53827</v>
      </c>
      <c r="K70" s="68">
        <f t="shared" si="40"/>
        <v>252395</v>
      </c>
      <c r="L70" s="68">
        <f aca="true" t="shared" si="63" ref="L70:Q70">SUM(L67:L69)</f>
        <v>34698</v>
      </c>
      <c r="M70" s="68">
        <f t="shared" si="63"/>
        <v>11320</v>
      </c>
      <c r="N70" s="68">
        <f t="shared" si="63"/>
        <v>1836</v>
      </c>
      <c r="O70" s="68">
        <f t="shared" si="63"/>
        <v>280</v>
      </c>
      <c r="P70" s="68">
        <f t="shared" si="63"/>
        <v>200</v>
      </c>
      <c r="Q70" s="68">
        <f t="shared" si="63"/>
        <v>100</v>
      </c>
      <c r="R70" s="69">
        <f t="shared" si="41"/>
        <v>300829</v>
      </c>
    </row>
    <row r="71" spans="1:18" ht="15" customHeight="1">
      <c r="A71" s="114" t="s">
        <v>18</v>
      </c>
      <c r="B71" s="115"/>
      <c r="C71" s="105"/>
      <c r="D71" s="62" t="s">
        <v>13</v>
      </c>
      <c r="E71" s="63">
        <f aca="true" t="shared" si="64" ref="E71:J72">SUM(E12,E38,E50,E67)</f>
        <v>36850</v>
      </c>
      <c r="F71" s="36">
        <f t="shared" si="64"/>
        <v>106600</v>
      </c>
      <c r="G71" s="36">
        <f t="shared" si="64"/>
        <v>47000</v>
      </c>
      <c r="H71" s="36">
        <f t="shared" si="64"/>
        <v>266535</v>
      </c>
      <c r="I71" s="36">
        <f t="shared" si="64"/>
        <v>193230</v>
      </c>
      <c r="J71" s="36">
        <f t="shared" si="64"/>
        <v>105987</v>
      </c>
      <c r="K71" s="36">
        <f>SUM(E71:J71)</f>
        <v>756202</v>
      </c>
      <c r="L71" s="36">
        <f aca="true" t="shared" si="65" ref="L71:Q72">SUM(L12,L38,L50,L67)</f>
        <v>148520</v>
      </c>
      <c r="M71" s="36">
        <f t="shared" si="65"/>
        <v>115500</v>
      </c>
      <c r="N71" s="36">
        <f t="shared" si="65"/>
        <v>206260</v>
      </c>
      <c r="O71" s="36">
        <f t="shared" si="65"/>
        <v>112000</v>
      </c>
      <c r="P71" s="36">
        <f t="shared" si="65"/>
        <v>160600</v>
      </c>
      <c r="Q71" s="36">
        <f t="shared" si="65"/>
        <v>145900</v>
      </c>
      <c r="R71" s="37">
        <f>SUM(K71:Q71)</f>
        <v>1644982</v>
      </c>
    </row>
    <row r="72" spans="1:18" ht="15" customHeight="1">
      <c r="A72" s="114"/>
      <c r="B72" s="115"/>
      <c r="C72" s="105"/>
      <c r="D72" s="62" t="s">
        <v>14</v>
      </c>
      <c r="E72" s="63">
        <f t="shared" si="64"/>
        <v>166868</v>
      </c>
      <c r="F72" s="36">
        <f t="shared" si="64"/>
        <v>249653</v>
      </c>
      <c r="G72" s="36">
        <f t="shared" si="64"/>
        <v>296348</v>
      </c>
      <c r="H72" s="36">
        <f t="shared" si="64"/>
        <v>289592</v>
      </c>
      <c r="I72" s="36">
        <f t="shared" si="64"/>
        <v>358526</v>
      </c>
      <c r="J72" s="36">
        <f t="shared" si="64"/>
        <v>371361</v>
      </c>
      <c r="K72" s="36">
        <f>SUM(E72:J72)</f>
        <v>1732348</v>
      </c>
      <c r="L72" s="36">
        <f t="shared" si="65"/>
        <v>254775</v>
      </c>
      <c r="M72" s="36">
        <f t="shared" si="65"/>
        <v>220876</v>
      </c>
      <c r="N72" s="36">
        <f t="shared" si="65"/>
        <v>184390</v>
      </c>
      <c r="O72" s="36">
        <f t="shared" si="65"/>
        <v>178242</v>
      </c>
      <c r="P72" s="36">
        <f t="shared" si="65"/>
        <v>177180</v>
      </c>
      <c r="Q72" s="36">
        <f t="shared" si="65"/>
        <v>237723</v>
      </c>
      <c r="R72" s="37">
        <f>SUM(K72:Q72)</f>
        <v>2985534</v>
      </c>
    </row>
    <row r="73" spans="1:18" ht="15" customHeight="1">
      <c r="A73" s="114"/>
      <c r="B73" s="115"/>
      <c r="C73" s="105"/>
      <c r="D73" s="64" t="s">
        <v>11</v>
      </c>
      <c r="E73" s="65">
        <f aca="true" t="shared" si="66" ref="E73:J73">SUM(E14,E46,E69)</f>
        <v>556</v>
      </c>
      <c r="F73" s="47">
        <f t="shared" si="66"/>
        <v>1476</v>
      </c>
      <c r="G73" s="47">
        <f t="shared" si="66"/>
        <v>1980</v>
      </c>
      <c r="H73" s="47">
        <f t="shared" si="66"/>
        <v>944</v>
      </c>
      <c r="I73" s="47">
        <f t="shared" si="66"/>
        <v>3102</v>
      </c>
      <c r="J73" s="47">
        <f t="shared" si="66"/>
        <v>756</v>
      </c>
      <c r="K73" s="47">
        <f>SUM(E73:J73)</f>
        <v>8814</v>
      </c>
      <c r="L73" s="47">
        <f aca="true" t="shared" si="67" ref="L73:Q73">SUM(L14,L46,L69)</f>
        <v>1290</v>
      </c>
      <c r="M73" s="47">
        <f t="shared" si="67"/>
        <v>470</v>
      </c>
      <c r="N73" s="47">
        <f t="shared" si="67"/>
        <v>2436</v>
      </c>
      <c r="O73" s="47">
        <f t="shared" si="67"/>
        <v>630</v>
      </c>
      <c r="P73" s="47">
        <f t="shared" si="67"/>
        <v>900</v>
      </c>
      <c r="Q73" s="47">
        <f t="shared" si="67"/>
        <v>900</v>
      </c>
      <c r="R73" s="48">
        <f>SUM(K73:Q73)</f>
        <v>15440</v>
      </c>
    </row>
    <row r="74" spans="1:18" ht="15" customHeight="1" thickBot="1">
      <c r="A74" s="116"/>
      <c r="B74" s="117"/>
      <c r="C74" s="118"/>
      <c r="D74" s="95" t="s">
        <v>15</v>
      </c>
      <c r="E74" s="96">
        <f aca="true" t="shared" si="68" ref="E74:J74">SUM(E71:E73)</f>
        <v>204274</v>
      </c>
      <c r="F74" s="97">
        <f t="shared" si="68"/>
        <v>357729</v>
      </c>
      <c r="G74" s="97">
        <f t="shared" si="68"/>
        <v>345328</v>
      </c>
      <c r="H74" s="97">
        <f t="shared" si="68"/>
        <v>557071</v>
      </c>
      <c r="I74" s="97">
        <f t="shared" si="68"/>
        <v>554858</v>
      </c>
      <c r="J74" s="97">
        <f t="shared" si="68"/>
        <v>478104</v>
      </c>
      <c r="K74" s="97">
        <f>SUM(E74:J74)</f>
        <v>2497364</v>
      </c>
      <c r="L74" s="97">
        <f aca="true" t="shared" si="69" ref="L74:Q74">SUM(L71:L73)</f>
        <v>404585</v>
      </c>
      <c r="M74" s="97">
        <f t="shared" si="69"/>
        <v>336846</v>
      </c>
      <c r="N74" s="97">
        <f t="shared" si="69"/>
        <v>393086</v>
      </c>
      <c r="O74" s="97">
        <f t="shared" si="69"/>
        <v>290872</v>
      </c>
      <c r="P74" s="97">
        <f t="shared" si="69"/>
        <v>338680</v>
      </c>
      <c r="Q74" s="97">
        <f t="shared" si="69"/>
        <v>384523</v>
      </c>
      <c r="R74" s="98">
        <f>SUM(K74:Q74)</f>
        <v>4645956</v>
      </c>
    </row>
  </sheetData>
  <mergeCells count="26">
    <mergeCell ref="B67:C70"/>
    <mergeCell ref="B41:B45"/>
    <mergeCell ref="C35:C37"/>
    <mergeCell ref="B46:D46"/>
    <mergeCell ref="A71:C74"/>
    <mergeCell ref="A47:A52"/>
    <mergeCell ref="A53:A70"/>
    <mergeCell ref="B53:B59"/>
    <mergeCell ref="C54:C56"/>
    <mergeCell ref="C57:C59"/>
    <mergeCell ref="B60:B66"/>
    <mergeCell ref="C64:C66"/>
    <mergeCell ref="B47:B48"/>
    <mergeCell ref="B50:C52"/>
    <mergeCell ref="A6:A15"/>
    <mergeCell ref="B6:B8"/>
    <mergeCell ref="B9:B11"/>
    <mergeCell ref="B12:C15"/>
    <mergeCell ref="C32:C34"/>
    <mergeCell ref="C21:C23"/>
    <mergeCell ref="B38:C40"/>
    <mergeCell ref="A41:A46"/>
    <mergeCell ref="A16:A40"/>
    <mergeCell ref="B16:B23"/>
    <mergeCell ref="B24:B34"/>
    <mergeCell ref="B35:B37"/>
  </mergeCells>
  <printOptions horizontalCentered="1"/>
  <pageMargins left="0.1968503937007874" right="0.1968503937007874" top="0.3937007874015748" bottom="0.2362204724409449" header="0.31496062992125984" footer="0.1968503937007874"/>
  <pageSetup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한국양회공업협회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김재열</dc:creator>
  <cp:keywords/>
  <dc:description/>
  <cp:lastModifiedBy>김재열</cp:lastModifiedBy>
  <dcterms:created xsi:type="dcterms:W3CDTF">2002-10-05T01:34:11Z</dcterms:created>
  <dcterms:modified xsi:type="dcterms:W3CDTF">2002-10-07T01:51:54Z</dcterms:modified>
  <cp:category/>
  <cp:version/>
  <cp:contentType/>
  <cp:contentStatus/>
</cp:coreProperties>
</file>